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30" activeTab="0"/>
  </bookViews>
  <sheets>
    <sheet name="REFEREE" sheetId="1" r:id="rId1"/>
    <sheet name="FEMALE" sheetId="2" r:id="rId2"/>
    <sheet name="MALE" sheetId="3" r:id="rId3"/>
    <sheet name="Merginu_Duomenys" sheetId="4" state="hidden" r:id="rId4"/>
    <sheet name="Vaikinu_Duomenys" sheetId="5" state="hidden" r:id="rId5"/>
  </sheets>
  <definedNames>
    <definedName name="FANTOM" localSheetId="1">'Vaikinu_Duomenys'!#REF!</definedName>
    <definedName name="FANTOM" localSheetId="3">'Merginu_Duomenys'!#REF!</definedName>
    <definedName name="FANTOM" localSheetId="0">'Vaikinu_Duomenys'!#REF!</definedName>
    <definedName name="FANTOM">'Vaikinu_Duomenys'!#REF!</definedName>
    <definedName name="FANTOM_10_11" localSheetId="1">'Vaikinu_Duomenys'!#REF!</definedName>
    <definedName name="FANTOM_10_11" localSheetId="3">'Merginu_Duomenys'!#REF!</definedName>
    <definedName name="FANTOM_10_11" localSheetId="0">'Vaikinu_Duomenys'!#REF!</definedName>
    <definedName name="FANTOM_10_11">'Vaikinu_Duomenys'!#REF!</definedName>
    <definedName name="FANTOM_12_13" localSheetId="1">'Vaikinu_Duomenys'!#REF!</definedName>
    <definedName name="FANTOM_12_13" localSheetId="3">'Merginu_Duomenys'!#REF!</definedName>
    <definedName name="FANTOM_12_13" localSheetId="0">'Vaikinu_Duomenys'!#REF!</definedName>
    <definedName name="FANTOM_12_13">'Vaikinu_Duomenys'!#REF!</definedName>
    <definedName name="FANTOM_14_15" localSheetId="1">'Vaikinu_Duomenys'!#REF!</definedName>
    <definedName name="FANTOM_14_15" localSheetId="3">'Merginu_Duomenys'!#REF!</definedName>
    <definedName name="FANTOM_14_15" localSheetId="0">'Vaikinu_Duomenys'!#REF!</definedName>
    <definedName name="FANTOM_14_15">'Vaikinu_Duomenys'!#REF!</definedName>
    <definedName name="FANTOM_16_17" localSheetId="1">'Vaikinu_Duomenys'!#REF!</definedName>
    <definedName name="FANTOM_16_17" localSheetId="3">'Merginu_Duomenys'!#REF!</definedName>
    <definedName name="FANTOM_16_17" localSheetId="0">'Vaikinu_Duomenys'!#REF!</definedName>
    <definedName name="FANTOM_16_17">'Vaikinu_Duomenys'!#REF!</definedName>
    <definedName name="FANTOM_6_7" localSheetId="1">'Vaikinu_Duomenys'!#REF!</definedName>
    <definedName name="FANTOM_6_7" localSheetId="3">'Merginu_Duomenys'!#REF!</definedName>
    <definedName name="FANTOM_6_7" localSheetId="0">'Vaikinu_Duomenys'!#REF!</definedName>
    <definedName name="FANTOM_6_7">'Vaikinu_Duomenys'!#REF!</definedName>
    <definedName name="FANTOM_8_9" localSheetId="1">'Vaikinu_Duomenys'!#REF!</definedName>
    <definedName name="FANTOM_8_9" localSheetId="3">'Merginu_Duomenys'!#REF!</definedName>
    <definedName name="FANTOM_8_9" localSheetId="0">'Vaikinu_Duomenys'!#REF!</definedName>
    <definedName name="FANTOM_8_9">'Vaikinu_Duomenys'!#REF!</definedName>
    <definedName name="FANTOM_KLAIDA" localSheetId="1">'Vaikinu_Duomenys'!#REF!</definedName>
    <definedName name="FANTOM_KLAIDA" localSheetId="3">'Merginu_Duomenys'!#REF!</definedName>
    <definedName name="FANTOM_KLAIDA" localSheetId="0">'Vaikinu_Duomenys'!#REF!</definedName>
    <definedName name="FANTOM_KLAIDA">'Vaikinu_Duomenys'!#REF!</definedName>
    <definedName name="IPPON" localSheetId="3">'Merginu_Duomenys'!#REF!</definedName>
    <definedName name="IPPON">'Vaikinu_Duomenys'!$I$11:$I$21</definedName>
    <definedName name="IPPON_" localSheetId="1">'Vaikinu_Duomenys'!#REF!</definedName>
    <definedName name="IPPON_" localSheetId="3">'Merginu_Duomenys'!#REF!</definedName>
    <definedName name="IPPON_" localSheetId="0">'Vaikinu_Duomenys'!#REF!</definedName>
    <definedName name="IPPON_">'Vaikinu_Duomenys'!#REF!</definedName>
    <definedName name="IPPON_10" localSheetId="3">'Merginu_Duomenys'!#REF!</definedName>
    <definedName name="IPPON_10">'Vaikinu_Duomenys'!$I$37</definedName>
    <definedName name="IPPON_11" localSheetId="3">'Merginu_Duomenys'!#REF!</definedName>
    <definedName name="IPPON_11">'Vaikinu_Duomenys'!$J$37</definedName>
    <definedName name="IPPON_12_13" localSheetId="3">'Merginu_Duomenys'!#REF!</definedName>
    <definedName name="IPPON_12_13">'Vaikinu_Duomenys'!$K$37</definedName>
    <definedName name="IPPON_14_15" localSheetId="3">'Merginu_Duomenys'!#REF!</definedName>
    <definedName name="IPPON_14_15">'Vaikinu_Duomenys'!$L$37</definedName>
    <definedName name="IPPON_16_17" localSheetId="3">'Merginu_Duomenys'!#REF!</definedName>
    <definedName name="IPPON_16_17">'Vaikinu_Duomenys'!$M$37</definedName>
    <definedName name="IPPON_16_20" localSheetId="0">'Merginu_Duomenys'!#REF!</definedName>
    <definedName name="IPPON_16_20">'Merginu_Duomenys'!#REF!</definedName>
    <definedName name="IPPON_18_20" localSheetId="3">'Merginu_Duomenys'!#REF!</definedName>
    <definedName name="IPPON_18_20">'Vaikinu_Duomenys'!$N$37</definedName>
    <definedName name="IPPON_6_7" localSheetId="3">'Merginu_Duomenys'!#REF!</definedName>
    <definedName name="IPPON_6_7">'Vaikinu_Duomenys'!$F$37</definedName>
    <definedName name="IPPON_8" localSheetId="3">'Merginu_Duomenys'!#REF!</definedName>
    <definedName name="IPPON_8">'Vaikinu_Duomenys'!$G$37</definedName>
    <definedName name="IPPON_9" localSheetId="3">'Merginu_Duomenys'!#REF!</definedName>
    <definedName name="IPPON_9">'Vaikinu_Duomenys'!$H$37</definedName>
    <definedName name="IPPON_Jauna" localSheetId="0">'Merginu_Duomenys'!#REF!</definedName>
    <definedName name="IPPON_Jauna">'Merginu_Duomenys'!#REF!</definedName>
    <definedName name="IPPON_JAUNAS" localSheetId="3">'Merginu_Duomenys'!#REF!</definedName>
    <definedName name="IPPON_JAUNAS">'Vaikinu_Duomenys'!$P$37</definedName>
    <definedName name="IPPON_Vyresne" localSheetId="0">'Merginu_Duomenys'!#REF!</definedName>
    <definedName name="IPPON_Vyresne">'Merginu_Duomenys'!#REF!</definedName>
    <definedName name="IPPON_VYRESNIS" localSheetId="3">'Merginu_Duomenys'!#REF!</definedName>
    <definedName name="IPPON_VYRESNIS">'Vaikinu_Duomenys'!$O$37</definedName>
    <definedName name="KATA" localSheetId="3">'Merginu_Duomenys'!#REF!</definedName>
    <definedName name="KATA">'Vaikinu_Duomenys'!$G$11:$G$21</definedName>
    <definedName name="kata_10" localSheetId="3">'Merginu_Duomenys'!#REF!</definedName>
    <definedName name="kata_10">'Vaikinu_Duomenys'!$I$27:$I$28</definedName>
    <definedName name="kata_10_11" localSheetId="3">'Merginu_Duomenys'!#REF!</definedName>
    <definedName name="kata_10_11">'Vaikinu_Duomenys'!$I$27:$I$28</definedName>
    <definedName name="KATA_11" localSheetId="3">'Merginu_Duomenys'!#REF!</definedName>
    <definedName name="KATA_11">'Vaikinu_Duomenys'!$J$27:$J$29</definedName>
    <definedName name="KATA_12_13" localSheetId="3">'Merginu_Duomenys'!#REF!</definedName>
    <definedName name="KATA_12_13">'Vaikinu_Duomenys'!$K$27:$K$30</definedName>
    <definedName name="KATA_14_15" localSheetId="3">'Merginu_Duomenys'!#REF!</definedName>
    <definedName name="KATA_14_15">'Vaikinu_Duomenys'!$L$27:$L$29</definedName>
    <definedName name="KATA_16_17" localSheetId="3">'Merginu_Duomenys'!#REF!</definedName>
    <definedName name="KATA_16_17">'Vaikinu_Duomenys'!$M$27:$M$30</definedName>
    <definedName name="KATA_16_20" localSheetId="0">'Merginu_Duomenys'!#REF!</definedName>
    <definedName name="KATA_16_20">'Merginu_Duomenys'!#REF!</definedName>
    <definedName name="KATA_18_20" localSheetId="3">'Merginu_Duomenys'!#REF!</definedName>
    <definedName name="KATA_18_20">'Vaikinu_Duomenys'!$N$27:$N$30</definedName>
    <definedName name="kata_6_7" localSheetId="3">'Merginu_Duomenys'!#REF!</definedName>
    <definedName name="kata_6_7">'Vaikinu_Duomenys'!$F$27:$F$27</definedName>
    <definedName name="kata_8" localSheetId="3">'Merginu_Duomenys'!#REF!</definedName>
    <definedName name="kata_8">'Vaikinu_Duomenys'!$G$27:$G$28</definedName>
    <definedName name="kata_8_9" localSheetId="3">'Merginu_Duomenys'!#REF!</definedName>
    <definedName name="kata_8_9">'Vaikinu_Duomenys'!$G$27:$G$28</definedName>
    <definedName name="kata_9" localSheetId="3">'Merginu_Duomenys'!#REF!</definedName>
    <definedName name="kata_9">'Vaikinu_Duomenys'!$H$27:$H$28</definedName>
    <definedName name="kata_9_10" localSheetId="3">'Merginu_Duomenys'!#REF!</definedName>
    <definedName name="kata_9_10">'Vaikinu_Duomenys'!$I$27:$I$28</definedName>
    <definedName name="KATA_Jauna" localSheetId="0">'Merginu_Duomenys'!#REF!</definedName>
    <definedName name="KATA_Jauna">'Merginu_Duomenys'!#REF!</definedName>
    <definedName name="KATA_JAUNAS" localSheetId="3">'Merginu_Duomenys'!#REF!</definedName>
    <definedName name="KATA_JAUNAS">'Vaikinu_Duomenys'!$P$27</definedName>
    <definedName name="KATA_KLAIDA" localSheetId="1">'Vaikinu_Duomenys'!#REF!</definedName>
    <definedName name="KATA_KLAIDA" localSheetId="3">'Merginu_Duomenys'!#REF!</definedName>
    <definedName name="KATA_KLAIDA" localSheetId="0">'Vaikinu_Duomenys'!#REF!</definedName>
    <definedName name="KATA_KLAIDA">'Vaikinu_Duomenys'!#REF!</definedName>
    <definedName name="KATA_VYR" localSheetId="1">'Vaikinu_Duomenys'!#REF!</definedName>
    <definedName name="KATA_VYR" localSheetId="3">'Merginu_Duomenys'!#REF!</definedName>
    <definedName name="KATA_VYR" localSheetId="0">'Vaikinu_Duomenys'!#REF!</definedName>
    <definedName name="KATA_VYR">'Vaikinu_Duomenys'!#REF!</definedName>
    <definedName name="KATA_Vyresne" localSheetId="0">'Merginu_Duomenys'!#REF!</definedName>
    <definedName name="KATA_Vyresne">'Merginu_Duomenys'!#REF!</definedName>
    <definedName name="KATA_VYRESNIS" localSheetId="3">'Merginu_Duomenys'!#REF!</definedName>
    <definedName name="KATA_VYRESNIS">'Vaikinu_Duomenys'!$O$27</definedName>
    <definedName name="Kategorija">'Vaikinu_Duomenys'!$A$30:$A$35</definedName>
    <definedName name="Kiu" localSheetId="3">'Merginu_Duomenys'!$A$5:$A$18</definedName>
    <definedName name="Kiu">'Vaikinu_Duomenys'!$A$11:$A$24</definedName>
    <definedName name="KIU_DAN">'Vaikinu_Duomenys'!$A$20:$A$27</definedName>
    <definedName name="KUMITE" localSheetId="1">'Vaikinu_Duomenys'!#REF!</definedName>
    <definedName name="KUMITE" localSheetId="3">'Merginu_Duomenys'!#REF!</definedName>
    <definedName name="KUMITE" localSheetId="0">'Vaikinu_Duomenys'!#REF!</definedName>
    <definedName name="KUMITE">'Vaikinu_Duomenys'!#REF!</definedName>
    <definedName name="KUMITE_10_11" localSheetId="3">'Merginu_Duomenys'!#REF!</definedName>
    <definedName name="KUMITE_10_11">'Vaikinu_Duomenys'!$I$32:$I$34</definedName>
    <definedName name="KUMITE_12_13" localSheetId="3">'Merginu_Duomenys'!#REF!</definedName>
    <definedName name="KUMITE_12_13">'Vaikinu_Duomenys'!$K$32:$K$34</definedName>
    <definedName name="KUMITE_14_15" localSheetId="1">'Vaikinu_Duomenys'!#REF!</definedName>
    <definedName name="KUMITE_14_15" localSheetId="3">'Merginu_Duomenys'!#REF!</definedName>
    <definedName name="KUMITE_14_15" localSheetId="0">'Vaikinu_Duomenys'!#REF!</definedName>
    <definedName name="KUMITE_14_15">'Vaikinu_Duomenys'!#REF!</definedName>
    <definedName name="KUMITE_16_17" localSheetId="1">'Vaikinu_Duomenys'!#REF!</definedName>
    <definedName name="KUMITE_16_17" localSheetId="3">'Merginu_Duomenys'!#REF!</definedName>
    <definedName name="KUMITE_16_17" localSheetId="0">'Vaikinu_Duomenys'!#REF!</definedName>
    <definedName name="KUMITE_16_17">'Vaikinu_Duomenys'!#REF!</definedName>
    <definedName name="KUMITE_6_7" localSheetId="1">'Vaikinu_Duomenys'!#REF!</definedName>
    <definedName name="KUMITE_6_7" localSheetId="3">'Merginu_Duomenys'!#REF!</definedName>
    <definedName name="KUMITE_6_7" localSheetId="0">'Vaikinu_Duomenys'!#REF!</definedName>
    <definedName name="KUMITE_6_7">'Vaikinu_Duomenys'!#REF!</definedName>
    <definedName name="KUMITE_8_9" localSheetId="3">'Merginu_Duomenys'!#REF!</definedName>
    <definedName name="KUMITE_8_9">'Vaikinu_Duomenys'!$G$32:$G$34</definedName>
    <definedName name="KUMITE_JAUNAS" localSheetId="1">'Vaikinu_Duomenys'!#REF!</definedName>
    <definedName name="KUMITE_JAUNAS" localSheetId="3">'Merginu_Duomenys'!#REF!</definedName>
    <definedName name="KUMITE_JAUNAS" localSheetId="0">'Vaikinu_Duomenys'!#REF!</definedName>
    <definedName name="KUMITE_JAUNAS">'Vaikinu_Duomenys'!#REF!</definedName>
    <definedName name="KUMITE_KLAIDA" localSheetId="1">'Vaikinu_Duomenys'!#REF!</definedName>
    <definedName name="KUMITE_KLAIDA" localSheetId="3">'Merginu_Duomenys'!#REF!</definedName>
    <definedName name="KUMITE_KLAIDA" localSheetId="0">'Vaikinu_Duomenys'!#REF!</definedName>
    <definedName name="KUMITE_KLAIDA">'Vaikinu_Duomenys'!#REF!</definedName>
    <definedName name="KUMITE_VYRESNIS" localSheetId="1">'Vaikinu_Duomenys'!#REF!</definedName>
    <definedName name="KUMITE_VYRESNIS" localSheetId="3">'Merginu_Duomenys'!#REF!</definedName>
    <definedName name="KUMITE_VYRESNIS" localSheetId="0">'Vaikinu_Duomenys'!#REF!</definedName>
    <definedName name="KUMITE_VYRESNIS">'Vaikinu_Duomenys'!#REF!</definedName>
    <definedName name="MIPPON">'Merginu_Duomenys'!$I$5:$I$12</definedName>
    <definedName name="MIPPON_10_11">'Merginu_Duomenys'!$H$28</definedName>
    <definedName name="MIPPON_12_13">'Merginu_Duomenys'!$I$28</definedName>
    <definedName name="MIPPON_14_15">'Merginu_Duomenys'!$J$28</definedName>
    <definedName name="MIPPON_16_20">'Merginu_Duomenys'!$K$28</definedName>
    <definedName name="MIPPON_6_7">'Merginu_Duomenys'!$F$28</definedName>
    <definedName name="MIPPON_8_9">'Merginu_Duomenys'!$G$28</definedName>
    <definedName name="MIPPON_Jauna">'Merginu_Duomenys'!$M$28</definedName>
    <definedName name="MIPPON_Jaunas" localSheetId="0">'Merginu_Duomenys'!#REF!</definedName>
    <definedName name="MIPPON_Jaunas">'Merginu_Duomenys'!#REF!</definedName>
    <definedName name="MIPPON_Vyresne">'Merginu_Duomenys'!$L$28</definedName>
    <definedName name="MKATA">'Merginu_Duomenys'!$G$5:$G$12</definedName>
    <definedName name="MKATA_10_11">'Merginu_Duomenys'!$H$18:$H$19</definedName>
    <definedName name="MKATA_12_13">'Merginu_Duomenys'!$I$18:$I$20</definedName>
    <definedName name="MKATA_14_15">'Merginu_Duomenys'!$J$18:$J$20</definedName>
    <definedName name="MKATA_16_20">'Merginu_Duomenys'!$K$18:$K$20</definedName>
    <definedName name="MKATA_6_7">'Merginu_Duomenys'!$F$18</definedName>
    <definedName name="MKATA_8_9">'Merginu_Duomenys'!$G$18:$G$19</definedName>
    <definedName name="MKATA_Jauna">'Merginu_Duomenys'!$M$18</definedName>
    <definedName name="MKATA_Jaunas" localSheetId="0">'Merginu_Duomenys'!#REF!</definedName>
    <definedName name="MKATA_Jaunas">'Merginu_Duomenys'!#REF!</definedName>
    <definedName name="MKATA_Vyresne">'Merginu_Duomenys'!$L$18</definedName>
    <definedName name="MSANBON">'Merginu_Duomenys'!$H$5:$H$12</definedName>
    <definedName name="MSANBON_10_11">'Merginu_Duomenys'!$H$23:$H$24</definedName>
    <definedName name="MSANBON_12_13">'Merginu_Duomenys'!$I$23:$I$25</definedName>
    <definedName name="MSANBON_14_15">'Merginu_Duomenys'!$J$23:$J$25</definedName>
    <definedName name="MSANBON_16_17" localSheetId="0">'Merginu_Duomenys'!#REF!</definedName>
    <definedName name="MSANBON_16_17">'Merginu_Duomenys'!#REF!</definedName>
    <definedName name="MSANBON_16_20">'Merginu_Duomenys'!$K$23:$K$25</definedName>
    <definedName name="MSANBON_6_7">'Merginu_Duomenys'!$F$23</definedName>
    <definedName name="MSANBON_8_9">'Merginu_Duomenys'!$G$23:$G$24</definedName>
    <definedName name="MSANBON_Jauna">'Merginu_Duomenys'!$M$23</definedName>
    <definedName name="MSANBON_Jaunas" localSheetId="0">'Merginu_Duomenys'!#REF!</definedName>
    <definedName name="MSANBON_Jaunas">'Merginu_Duomenys'!#REF!</definedName>
    <definedName name="MSANBON_Vyresne">'Merginu_Duomenys'!$L$23</definedName>
    <definedName name="_xlnm.Print_Area" localSheetId="1">'FEMALE'!$A$1:$S$34</definedName>
    <definedName name="_xlnm.Print_Area" localSheetId="2">'MALE'!$A$1:$S$34</definedName>
    <definedName name="_xlnm.Print_Area" localSheetId="0">'REFEREE'!$A$1:$L$29</definedName>
    <definedName name="_xlnm.Print_Titles" localSheetId="1">'FEMALE'!$1:$6</definedName>
    <definedName name="_xlnm.Print_Titles" localSheetId="2">'MALE'!$1:$6</definedName>
    <definedName name="_xlnm.Print_Titles" localSheetId="0">'REFEREE'!$1:$8</definedName>
    <definedName name="SANBON" localSheetId="1">'Vaikinu_Duomenys'!#REF!</definedName>
    <definedName name="SANBON" localSheetId="3">'Merginu_Duomenys'!#REF!</definedName>
    <definedName name="SANBON" localSheetId="0">'Vaikinu_Duomenys'!#REF!</definedName>
    <definedName name="SANBON">'Vaikinu_Duomenys'!#REF!</definedName>
    <definedName name="SANBON_10" localSheetId="3">'Merginu_Duomenys'!#REF!</definedName>
    <definedName name="SANBON_10">'Vaikinu_Duomenys'!$I$32:$I$33</definedName>
    <definedName name="SANBON_11" localSheetId="3">'Merginu_Duomenys'!#REF!</definedName>
    <definedName name="SANBON_11">'Vaikinu_Duomenys'!$J$32:$J$34</definedName>
    <definedName name="SANBON_12_13" localSheetId="3">'Merginu_Duomenys'!#REF!</definedName>
    <definedName name="SANBON_12_13">'Vaikinu_Duomenys'!$K$32:$K$35</definedName>
    <definedName name="SANBON_14_15" localSheetId="3">'Merginu_Duomenys'!#REF!</definedName>
    <definedName name="SANBON_14_15">'Vaikinu_Duomenys'!$L$32:$L$34</definedName>
    <definedName name="SANBON_16_17" localSheetId="3">'Merginu_Duomenys'!#REF!</definedName>
    <definedName name="SANBON_16_17">'Vaikinu_Duomenys'!$M$32:$M$35</definedName>
    <definedName name="SANBON_16_20" localSheetId="0">'Merginu_Duomenys'!#REF!</definedName>
    <definedName name="SANBON_16_20">'Merginu_Duomenys'!#REF!</definedName>
    <definedName name="SANBON_18_20" localSheetId="3">'Merginu_Duomenys'!#REF!</definedName>
    <definedName name="SANBON_18_20">'Vaikinu_Duomenys'!$N$32:$N$35</definedName>
    <definedName name="SANBON_6_7" localSheetId="3">'Merginu_Duomenys'!#REF!</definedName>
    <definedName name="SANBON_6_7">'Vaikinu_Duomenys'!$F$32</definedName>
    <definedName name="SANBON_8" localSheetId="3">'Merginu_Duomenys'!#REF!</definedName>
    <definedName name="SANBON_8">'Vaikinu_Duomenys'!$G$32:$G$33</definedName>
    <definedName name="SANBON_9" localSheetId="3">'Merginu_Duomenys'!#REF!</definedName>
    <definedName name="SANBON_9">'Vaikinu_Duomenys'!$H$32:$H$33</definedName>
    <definedName name="SANBON_Jauna" localSheetId="0">'Merginu_Duomenys'!#REF!</definedName>
    <definedName name="SANBON_Jauna">'Merginu_Duomenys'!#REF!</definedName>
    <definedName name="SANBON_JAUNAS" localSheetId="3">'Merginu_Duomenys'!#REF!</definedName>
    <definedName name="SANBON_JAUNAS">'Vaikinu_Duomenys'!$P$32</definedName>
    <definedName name="SANBON_Vyresne" localSheetId="0">'Merginu_Duomenys'!#REF!</definedName>
    <definedName name="SANBON_Vyresne">'Merginu_Duomenys'!#REF!</definedName>
    <definedName name="SANBON_VYRESNIS" localSheetId="3">'Merginu_Duomenys'!#REF!</definedName>
    <definedName name="SANBON_VYRESNIS">'Vaikinu_Duomenys'!$O$32</definedName>
    <definedName name="SUMO" localSheetId="1">'Vaikinu_Duomenys'!#REF!</definedName>
    <definedName name="SUMO" localSheetId="3">'Merginu_Duomenys'!#REF!</definedName>
    <definedName name="SUMO" localSheetId="0">'Vaikinu_Duomenys'!#REF!</definedName>
    <definedName name="SUMO">'Vaikinu_Duomenys'!#REF!</definedName>
    <definedName name="SUMO_10_11" localSheetId="3">'Merginu_Duomenys'!#REF!</definedName>
    <definedName name="SUMO_10_11">'Vaikinu_Duomenys'!$H$39:$H$40</definedName>
    <definedName name="SUMO_12_13" localSheetId="3">'Merginu_Duomenys'!#REF!</definedName>
    <definedName name="SUMO_12_13">'Vaikinu_Duomenys'!$I$38:$I$39</definedName>
    <definedName name="SUMO_14_15" localSheetId="3">'Merginu_Duomenys'!$H$19:$H$20</definedName>
    <definedName name="SUMO_14_15">'Vaikinu_Duomenys'!$J$39:$J$40</definedName>
    <definedName name="SUMO_16_17" localSheetId="3">'Merginu_Duomenys'!$I$19:$I$20</definedName>
    <definedName name="SUMO_16_17">'Vaikinu_Duomenys'!$K$39:$K$40</definedName>
    <definedName name="SUMO_6_7" localSheetId="3">'Merginu_Duomenys'!$F$19:$F$20</definedName>
    <definedName name="SUMO_6_7">'Vaikinu_Duomenys'!$F$39:$F$40</definedName>
    <definedName name="SUMO_8_9" localSheetId="3">'Merginu_Duomenys'!$G$19:$G$20</definedName>
    <definedName name="SUMO_8_9">'Vaikinu_Duomenys'!$G$39:$G$40</definedName>
    <definedName name="SUMO_KLAIDA" localSheetId="3">'Merginu_Duomenys'!$J$19</definedName>
    <definedName name="SUMO_KLAIDA">'Vaikinu_Duomenys'!$L$39</definedName>
    <definedName name="SUMU_10_11" localSheetId="3">'Merginu_Duomenys'!#REF!</definedName>
    <definedName name="SUMU_10_11">'Vaikinu_Duomenys'!$H$39:$H$40</definedName>
    <definedName name="Treneriai">'REFEREE'!$H$11:$H$25</definedName>
  </definedNames>
  <calcPr fullCalcOnLoad="1"/>
</workbook>
</file>

<file path=xl/sharedStrings.xml><?xml version="1.0" encoding="utf-8"?>
<sst xmlns="http://schemas.openxmlformats.org/spreadsheetml/2006/main" count="481" uniqueCount="260">
  <si>
    <t>Nr.</t>
  </si>
  <si>
    <t>Kiu</t>
  </si>
  <si>
    <t>A.V.</t>
  </si>
  <si>
    <t>Pavadinimas</t>
  </si>
  <si>
    <t>Data</t>
  </si>
  <si>
    <t>Vieta</t>
  </si>
  <si>
    <t>Vyr. teisėjas</t>
  </si>
  <si>
    <t>Vyr. sekretorius</t>
  </si>
  <si>
    <t>Svoris</t>
  </si>
  <si>
    <t>Metai</t>
  </si>
  <si>
    <t>Kata</t>
  </si>
  <si>
    <t>Amžiaus grupė</t>
  </si>
  <si>
    <t>6-7 m.</t>
  </si>
  <si>
    <t>8-9 m.</t>
  </si>
  <si>
    <t>10-11 m.</t>
  </si>
  <si>
    <t>12-13 m.</t>
  </si>
  <si>
    <t>14-15 m.</t>
  </si>
  <si>
    <t>16-17 m.</t>
  </si>
  <si>
    <t>Karatė klubas</t>
  </si>
  <si>
    <t>12 kiu</t>
  </si>
  <si>
    <t>11 kiu</t>
  </si>
  <si>
    <t>10 kiu</t>
  </si>
  <si>
    <t>9 kiu</t>
  </si>
  <si>
    <t>8 kiu</t>
  </si>
  <si>
    <t>7 kiu</t>
  </si>
  <si>
    <t>6 kiu</t>
  </si>
  <si>
    <t>5 kiu</t>
  </si>
  <si>
    <t>4 kiu</t>
  </si>
  <si>
    <t>3 kiu</t>
  </si>
  <si>
    <t>2 kiu</t>
  </si>
  <si>
    <t>1 kiu</t>
  </si>
  <si>
    <t>I Dan</t>
  </si>
  <si>
    <t>II Dan</t>
  </si>
  <si>
    <t>Amžiaus grupės</t>
  </si>
  <si>
    <t>_6_7</t>
  </si>
  <si>
    <t>PC</t>
  </si>
  <si>
    <t>A.G sk.</t>
  </si>
  <si>
    <t>_8_9</t>
  </si>
  <si>
    <t>_10_11</t>
  </si>
  <si>
    <t>_12_13</t>
  </si>
  <si>
    <t>_14_15</t>
  </si>
  <si>
    <t>_16_17</t>
  </si>
  <si>
    <t>Kata grupes</t>
  </si>
  <si>
    <t>KATA_6_7</t>
  </si>
  <si>
    <t>KATA_12_13</t>
  </si>
  <si>
    <t>KATA_14_15</t>
  </si>
  <si>
    <t>KATA_16_17</t>
  </si>
  <si>
    <t>KATA</t>
  </si>
  <si>
    <t>Startinis mokestis LSKF</t>
  </si>
  <si>
    <t>Pagrindines</t>
  </si>
  <si>
    <t>Papildomos</t>
  </si>
  <si>
    <t>Suma</t>
  </si>
  <si>
    <t>Startinis NE LSKF</t>
  </si>
  <si>
    <t>Papildoma informacija del apdorojimo</t>
  </si>
  <si>
    <t>Jaunas</t>
  </si>
  <si>
    <t>Vyresnis</t>
  </si>
  <si>
    <t>Klaidos</t>
  </si>
  <si>
    <t>18-20 m.</t>
  </si>
  <si>
    <t>_18_20</t>
  </si>
  <si>
    <t>_Jaunas</t>
  </si>
  <si>
    <t>_Vyresnis</t>
  </si>
  <si>
    <t>SANBON</t>
  </si>
  <si>
    <t>IPPON</t>
  </si>
  <si>
    <t>Sanbon kumite</t>
  </si>
  <si>
    <t>Ippon kumite</t>
  </si>
  <si>
    <t>A. Valuntonis V Dan</t>
  </si>
  <si>
    <t>K. Bartkevičius V Dan</t>
  </si>
  <si>
    <t>8 m.</t>
  </si>
  <si>
    <t>_8</t>
  </si>
  <si>
    <t>9 m.</t>
  </si>
  <si>
    <t>_9</t>
  </si>
  <si>
    <t>10 m.</t>
  </si>
  <si>
    <t>11 m.</t>
  </si>
  <si>
    <t>_10</t>
  </si>
  <si>
    <t>_11</t>
  </si>
  <si>
    <t>Sanbon grupes</t>
  </si>
  <si>
    <t>Ippon grupes</t>
  </si>
  <si>
    <t>KATA_8</t>
  </si>
  <si>
    <t>KATA_9</t>
  </si>
  <si>
    <t>KATA_10</t>
  </si>
  <si>
    <t>KATA_11</t>
  </si>
  <si>
    <t>KATA_18_20</t>
  </si>
  <si>
    <t>SANBON_6_7</t>
  </si>
  <si>
    <t>Sanbon Kumite</t>
  </si>
  <si>
    <t>Ippon Kumite</t>
  </si>
  <si>
    <t>KATA_Jaunas</t>
  </si>
  <si>
    <t>KATA_Vyresnis</t>
  </si>
  <si>
    <t>SANBON_Jaunas</t>
  </si>
  <si>
    <t>SANBON_Vyresnis</t>
  </si>
  <si>
    <t>IPPON_Jaunas</t>
  </si>
  <si>
    <t>IPPON_Vyresnis</t>
  </si>
  <si>
    <t>IPPON_6_7</t>
  </si>
  <si>
    <t>SANBON_8</t>
  </si>
  <si>
    <t>SANBON_9</t>
  </si>
  <si>
    <t>SANBON_10</t>
  </si>
  <si>
    <t>SANBON_11</t>
  </si>
  <si>
    <t>SANBON_12_13</t>
  </si>
  <si>
    <t>SANBON_14_15</t>
  </si>
  <si>
    <t>SANBON_16_17</t>
  </si>
  <si>
    <t>SANBON_18_20</t>
  </si>
  <si>
    <t>IPPON_8</t>
  </si>
  <si>
    <t>IPPON_9</t>
  </si>
  <si>
    <t>IPPON_10</t>
  </si>
  <si>
    <t>IPPON_11</t>
  </si>
  <si>
    <t>IPPON_12_13</t>
  </si>
  <si>
    <t>IPPON_14_15</t>
  </si>
  <si>
    <t>IPPON_16_17</t>
  </si>
  <si>
    <t>IPPON_18_20</t>
  </si>
  <si>
    <t>Varžybų informacija</t>
  </si>
  <si>
    <t>Sisteminiai duomenys dėl rungčių išrinkimo</t>
  </si>
  <si>
    <t>Vaikinų rungtys</t>
  </si>
  <si>
    <t>Merginų rungtys</t>
  </si>
  <si>
    <t>16-20 m.</t>
  </si>
  <si>
    <t>_16_20</t>
  </si>
  <si>
    <t>Jauna</t>
  </si>
  <si>
    <t>_Jauna</t>
  </si>
  <si>
    <t>Vyresne</t>
  </si>
  <si>
    <t>_Vyresne</t>
  </si>
  <si>
    <t>MKATA_6_7</t>
  </si>
  <si>
    <t>MKATA_12_13</t>
  </si>
  <si>
    <t>MKATA_14_15</t>
  </si>
  <si>
    <t>MKATA_16_20</t>
  </si>
  <si>
    <t>MKATA_Jauna</t>
  </si>
  <si>
    <t>MMKATA_Vyresne</t>
  </si>
  <si>
    <t>MSANBON_6_7</t>
  </si>
  <si>
    <t>MSANBON_12_13</t>
  </si>
  <si>
    <t>MSANBON_14_15</t>
  </si>
  <si>
    <t>MSANBON_16_20</t>
  </si>
  <si>
    <t>MSANBON_Jauna</t>
  </si>
  <si>
    <t>MSANBON_Vyresne</t>
  </si>
  <si>
    <t>MIPPON_6_7</t>
  </si>
  <si>
    <t>MIPPON_12_13</t>
  </si>
  <si>
    <t>MIPPON_14_15</t>
  </si>
  <si>
    <t>MIPPON_16_20</t>
  </si>
  <si>
    <t>MIPPON_Jauna</t>
  </si>
  <si>
    <t>MIPPON_Vyresne</t>
  </si>
  <si>
    <t>MKATA_8_9</t>
  </si>
  <si>
    <t>MSANBON_8_9</t>
  </si>
  <si>
    <t>MIPPON_8_9</t>
  </si>
  <si>
    <t>MKATA_10_11</t>
  </si>
  <si>
    <t>MSANBON_10_11</t>
  </si>
  <si>
    <t>MIPPON_10_11</t>
  </si>
  <si>
    <t>Kiu/Dan</t>
  </si>
  <si>
    <t>Kategorija</t>
  </si>
  <si>
    <t>III Dan</t>
  </si>
  <si>
    <t>IV Dan</t>
  </si>
  <si>
    <t>V Dan</t>
  </si>
  <si>
    <t>D</t>
  </si>
  <si>
    <t>C</t>
  </si>
  <si>
    <t>B</t>
  </si>
  <si>
    <t>A</t>
  </si>
  <si>
    <t>Kaunas, Lithuania</t>
  </si>
  <si>
    <t>MALE APPLICATION FORM</t>
  </si>
  <si>
    <t>(Country, organisation)</t>
  </si>
  <si>
    <t>Nr</t>
  </si>
  <si>
    <t>Name, surname</t>
  </si>
  <si>
    <t>Birthday</t>
  </si>
  <si>
    <t>Year</t>
  </si>
  <si>
    <t>Mounth</t>
  </si>
  <si>
    <t>Day</t>
  </si>
  <si>
    <t>Coach</t>
  </si>
  <si>
    <t>Events</t>
  </si>
  <si>
    <t>Medical visa</t>
  </si>
  <si>
    <t>Gray background in the fields you can fill from the drop down menu</t>
  </si>
  <si>
    <t>Name, surname, signature</t>
  </si>
  <si>
    <t>Leader of organisation</t>
  </si>
  <si>
    <t>ER - no category</t>
  </si>
  <si>
    <t>ER - too old</t>
  </si>
  <si>
    <t>ER - too young</t>
  </si>
  <si>
    <t xml:space="preserve">#KA-1 /6-7 y./ 12-10 kiu </t>
  </si>
  <si>
    <t xml:space="preserve">#KA-2 /8 y./ 10-9 kiu </t>
  </si>
  <si>
    <t xml:space="preserve">#KA-4 /9 y./ 9-8 kiu </t>
  </si>
  <si>
    <t xml:space="preserve">#KA-6 /10 y./ 9-8 kiu </t>
  </si>
  <si>
    <t xml:space="preserve">#KA-8 /11 y./ 9-8 kiu </t>
  </si>
  <si>
    <t xml:space="preserve">#KA-11 /12-13 y./ 9-8 kiu </t>
  </si>
  <si>
    <t xml:space="preserve">#KA-23 /14-15 y./ 9-8 kiu </t>
  </si>
  <si>
    <t xml:space="preserve">#KA-26 /16-17 y./ 9-8 kiu </t>
  </si>
  <si>
    <t xml:space="preserve">#KA-26 /18-20 y./ 9-8 kiu </t>
  </si>
  <si>
    <t xml:space="preserve">#KA-3 /8 y./ 8&gt; kiu </t>
  </si>
  <si>
    <t xml:space="preserve">#KA-5 /9 y./ 7&gt; kiu </t>
  </si>
  <si>
    <t xml:space="preserve">#KA-7 /10 y./ 7&gt; kiu </t>
  </si>
  <si>
    <t xml:space="preserve">#KA-9 /11 y./ 7 kiu </t>
  </si>
  <si>
    <t xml:space="preserve">#KA-12 /12-13 y./ 7 kiu </t>
  </si>
  <si>
    <t xml:space="preserve">#KA-24 /14-15 y./ 7-6 kiu </t>
  </si>
  <si>
    <t xml:space="preserve">#KA-27 /16-17 y./ 7-6 kiu </t>
  </si>
  <si>
    <t xml:space="preserve">#KA-27 /18-20 y./ 7-6 kiu </t>
  </si>
  <si>
    <t xml:space="preserve">#KA-10 /11 y./ 6&gt; kiu </t>
  </si>
  <si>
    <t xml:space="preserve">#KA-13 /12-13 y./ 6 kiu </t>
  </si>
  <si>
    <t xml:space="preserve">#KA-25 /14-15 y./ 5&gt; kiu </t>
  </si>
  <si>
    <t xml:space="preserve">#KA-28 /16-17 y./ 5-4 kiu </t>
  </si>
  <si>
    <t xml:space="preserve">#KA-28 /18-20 y./ 5-4 kiu </t>
  </si>
  <si>
    <t xml:space="preserve">#KA-14 /12-13 y./ 5&gt; kiu </t>
  </si>
  <si>
    <t xml:space="preserve">#KA-29 /16-17 y./ 3&gt; kiu </t>
  </si>
  <si>
    <t xml:space="preserve">#KA-29 /18-20 y./ 3&gt; kiu </t>
  </si>
  <si>
    <t xml:space="preserve">#KU-1 /6-7 y./ 12-10 kiu </t>
  </si>
  <si>
    <t xml:space="preserve">#KU-2 /8 y./ 10-9 kiu </t>
  </si>
  <si>
    <t xml:space="preserve">#KU-4 /9 y./ 9-8 kiu </t>
  </si>
  <si>
    <t xml:space="preserve">#KU-6 /10 y./ 9-8 kiu </t>
  </si>
  <si>
    <t xml:space="preserve">#KU-8 /11 y./ 9-8 kiu </t>
  </si>
  <si>
    <t xml:space="preserve">#KU-16 /12-13 y./ 9-8 kiu </t>
  </si>
  <si>
    <t xml:space="preserve">#KU-20 /14-15 y./ 9-8 kiu </t>
  </si>
  <si>
    <t xml:space="preserve">#KU-24 /16-17 y./ 9-8 kiu </t>
  </si>
  <si>
    <t xml:space="preserve">#KU-24 /18-20 y./ 9-8 kiu </t>
  </si>
  <si>
    <t xml:space="preserve">#KU-3 /8 y./ 8&gt; kiu </t>
  </si>
  <si>
    <t xml:space="preserve">#KU-5 /9 y./ 7&gt; kiu </t>
  </si>
  <si>
    <t xml:space="preserve">#KU-7 /10 y./ 7&gt; kiu </t>
  </si>
  <si>
    <t xml:space="preserve">#KU-9 /11 y./ 7 kiu </t>
  </si>
  <si>
    <t xml:space="preserve">#KU-17 /12-13 y./ 7 kiu </t>
  </si>
  <si>
    <t xml:space="preserve">#KU-21 /14-15 y./ 7-6 kiu </t>
  </si>
  <si>
    <t xml:space="preserve">#KU-25 /16-17 y./ 7-6 kiu </t>
  </si>
  <si>
    <t xml:space="preserve">#KU-25 /18-20 y./ 7-6 kiu </t>
  </si>
  <si>
    <t xml:space="preserve">#KU-10 /11 y./ 6&gt; kiu </t>
  </si>
  <si>
    <t xml:space="preserve">#KU-18 /12-13 y./ 6 kiu </t>
  </si>
  <si>
    <t xml:space="preserve">#KU-22 /14-15 y./ 5&gt; kiu </t>
  </si>
  <si>
    <t xml:space="preserve">#KU-26 /16-17 y./ 5-4 kiu </t>
  </si>
  <si>
    <t xml:space="preserve">#KU-26 /18-20 y./ 5-4 kiu </t>
  </si>
  <si>
    <t xml:space="preserve">#KU-19 /12-13 y./ 5&gt; kiu </t>
  </si>
  <si>
    <t xml:space="preserve">#KU-27 /16-17 y./ 3&gt; kiu </t>
  </si>
  <si>
    <t xml:space="preserve">#KU-27 /18-20 y./ 3&gt; kiu </t>
  </si>
  <si>
    <t xml:space="preserve">#KU-23 /14-15 y./ Ippon </t>
  </si>
  <si>
    <t xml:space="preserve">#KU-23 /16-17 y./ Ippon </t>
  </si>
  <si>
    <t xml:space="preserve">#KU-23 /18-20 y./ Ippon </t>
  </si>
  <si>
    <t>FEMALE APPLICATION FORM</t>
  </si>
  <si>
    <t>REFEREE</t>
  </si>
  <si>
    <t>COACH</t>
  </si>
  <si>
    <t>Category</t>
  </si>
  <si>
    <t>Asistent</t>
  </si>
  <si>
    <t>International</t>
  </si>
  <si>
    <t>X International Shotokan karat tournament "Tiger way"</t>
  </si>
  <si>
    <t xml:space="preserve">#KA-15 /6-7 y./ 12-10 kiu </t>
  </si>
  <si>
    <t xml:space="preserve">#KA-16 /8-9 y./ 10-9 kiu </t>
  </si>
  <si>
    <t xml:space="preserve">#KA-18 /10-11 y./ 9-8 kiu </t>
  </si>
  <si>
    <t xml:space="preserve">#KA-20 /12-13 y./ 9-8 kiu </t>
  </si>
  <si>
    <t xml:space="preserve">#KA-34 /14-15 y./ 9-8 kiu </t>
  </si>
  <si>
    <t xml:space="preserve">#KA-37 /16-20 y./ 9-7 kiu </t>
  </si>
  <si>
    <t xml:space="preserve">#KA-17 /8-9 y./ 8&gt; kiu </t>
  </si>
  <si>
    <t xml:space="preserve">#KA-19 /10-11 y./ 7&gt; kiu </t>
  </si>
  <si>
    <t xml:space="preserve">#KA-21 /12-13 y./ 7-6 kiu </t>
  </si>
  <si>
    <t xml:space="preserve">#KA-35 /14-15 y./ 7-6 kiu </t>
  </si>
  <si>
    <t xml:space="preserve">#KA-38 /16-20 y./ 6-4 kiu </t>
  </si>
  <si>
    <t xml:space="preserve">#KA-22 /12-13 y./ 5&gt; kiu </t>
  </si>
  <si>
    <t xml:space="preserve">#KA-36 /14-15 y./ 5&gt; kiu </t>
  </si>
  <si>
    <t xml:space="preserve">#KA-39 /16-20 y./ 3&gt; kiu </t>
  </si>
  <si>
    <t xml:space="preserve">#KU-11 /6-7 y./ 12-10 kiu </t>
  </si>
  <si>
    <t xml:space="preserve">#KU-12 /8-9 y./ 10-9 kiu </t>
  </si>
  <si>
    <t xml:space="preserve">#KU-14 /10-11 y./ 9-8 kiu </t>
  </si>
  <si>
    <t xml:space="preserve">#KU-34 /12-13 y./ 9-8 kiu </t>
  </si>
  <si>
    <t xml:space="preserve">#KU-37 /14-15 y./ 9-8 kiu </t>
  </si>
  <si>
    <t xml:space="preserve">#KU-41 /16-20 y./ 9-7 kiu </t>
  </si>
  <si>
    <t xml:space="preserve">#KU-13 /8-9 y./ 8&gt; kiu </t>
  </si>
  <si>
    <t xml:space="preserve">#KU-15 /10-11 y./ 7&gt; kiu </t>
  </si>
  <si>
    <t xml:space="preserve">#KU-35 /12-13 y./ 7-6 kiu </t>
  </si>
  <si>
    <t xml:space="preserve">#KU-38 /14-15 y./ 7-6 kiu </t>
  </si>
  <si>
    <t>#KU-42 /16-20 y./ 6-4 kiu</t>
  </si>
  <si>
    <t xml:space="preserve">#KU-36 /12-13 y./ 5&gt; kiu </t>
  </si>
  <si>
    <t xml:space="preserve">#KU-39 /14-15 y./ 5&gt; kiu </t>
  </si>
  <si>
    <t xml:space="preserve">#KU-43 /16-20 y./ 3&gt; kiu </t>
  </si>
  <si>
    <t xml:space="preserve">#KU-40 /14-15 y./ Ippon </t>
  </si>
  <si>
    <t xml:space="preserve">#KU-44 /16-20 y./ Ippon </t>
  </si>
  <si>
    <r>
      <rPr>
        <b/>
        <sz val="11"/>
        <color indexed="8"/>
        <rFont val="Calibri"/>
        <family val="2"/>
      </rPr>
      <t>Note:</t>
    </r>
    <r>
      <rPr>
        <sz val="11"/>
        <color indexed="8"/>
        <rFont val="Calibri"/>
        <family val="2"/>
      </rPr>
      <t xml:space="preserve"> the application forms must be sent before </t>
    </r>
    <r>
      <rPr>
        <b/>
        <sz val="11"/>
        <color indexed="10"/>
        <rFont val="Calibri"/>
        <family val="2"/>
      </rPr>
      <t>3rd of November 2013 y.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by email: </t>
    </r>
    <r>
      <rPr>
        <b/>
        <sz val="11"/>
        <rFont val="Calibri"/>
        <family val="2"/>
      </rPr>
      <t xml:space="preserve">a.valuntonis@shotokan.lt </t>
    </r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</si>
</sst>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F800]dddd\,\ mmmm\ dd\,\ yyyy"/>
    <numFmt numFmtId="165" formatCode="yyyy\-mm\-dd;@"/>
    <numFmt numFmtId="166" formatCode="[$-FC27]yyyy\ &quot;m.&quot;\ mmmm\ d\ &quot;d.&quot;;@"/>
    <numFmt numFmtId="167" formatCode="[$-427]yyyy\ &quot;m.&quot;\ mmmm\ d\ &quot;d.&quot;"/>
    <numFmt numFmtId="168" formatCode="[$-409]mmmm\ d\,\ yyyy;@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 horizontal="left" vertical="top" wrapText="1"/>
    </xf>
    <xf numFmtId="165" fontId="0" fillId="0" borderId="13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28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40" fillId="0" borderId="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16" fontId="0" fillId="0" borderId="17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8" fillId="0" borderId="13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35" fillId="0" borderId="0" xfId="0" applyFont="1" applyAlignment="1">
      <alignment/>
    </xf>
    <xf numFmtId="0" fontId="5" fillId="0" borderId="19" xfId="0" applyFont="1" applyBorder="1" applyAlignment="1">
      <alignment vertical="top"/>
    </xf>
    <xf numFmtId="0" fontId="0" fillId="0" borderId="0" xfId="0" applyBorder="1" applyAlignment="1">
      <alignment horizontal="right"/>
    </xf>
    <xf numFmtId="16" fontId="1" fillId="0" borderId="16" xfId="0" applyNumberFormat="1" applyFont="1" applyFill="1" applyBorder="1" applyAlignment="1" quotePrefix="1">
      <alignment horizontal="center" vertical="top" wrapText="1"/>
    </xf>
    <xf numFmtId="16" fontId="1" fillId="0" borderId="16" xfId="0" applyNumberFormat="1" applyFont="1" applyBorder="1" applyAlignment="1" quotePrefix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28" fillId="0" borderId="13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0" fontId="28" fillId="0" borderId="13" xfId="0" applyFont="1" applyBorder="1" applyAlignment="1" quotePrefix="1">
      <alignment horizontal="left"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4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 horizontal="left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35" borderId="13" xfId="0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 quotePrefix="1">
      <alignment/>
    </xf>
    <xf numFmtId="0" fontId="0" fillId="9" borderId="13" xfId="0" applyFill="1" applyBorder="1" applyAlignment="1">
      <alignment horizontal="center"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 quotePrefix="1">
      <alignment/>
    </xf>
    <xf numFmtId="0" fontId="28" fillId="0" borderId="13" xfId="0" applyFont="1" applyBorder="1" applyAlignment="1" quotePrefix="1">
      <alignment horizontal="center"/>
    </xf>
    <xf numFmtId="0" fontId="0" fillId="9" borderId="13" xfId="0" applyFont="1" applyFill="1" applyBorder="1" applyAlignment="1">
      <alignment horizontal="center"/>
    </xf>
    <xf numFmtId="166" fontId="4" fillId="0" borderId="0" xfId="0" applyNumberFormat="1" applyFont="1" applyAlignment="1">
      <alignment horizontal="right"/>
    </xf>
    <xf numFmtId="0" fontId="0" fillId="0" borderId="27" xfId="0" applyFill="1" applyBorder="1" applyAlignment="1">
      <alignment/>
    </xf>
    <xf numFmtId="0" fontId="0" fillId="33" borderId="14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justify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justify" wrapText="1"/>
    </xf>
    <xf numFmtId="168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5" fillId="0" borderId="19" xfId="0" applyFont="1" applyBorder="1" applyAlignment="1">
      <alignment/>
    </xf>
    <xf numFmtId="168" fontId="4" fillId="0" borderId="0" xfId="0" applyNumberFormat="1" applyFont="1" applyAlignment="1">
      <alignment horizontal="right"/>
    </xf>
    <xf numFmtId="0" fontId="5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3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28575</xdr:rowOff>
    </xdr:from>
    <xdr:to>
      <xdr:col>11</xdr:col>
      <xdr:colOff>1228725</xdr:colOff>
      <xdr:row>5</xdr:row>
      <xdr:rowOff>123825</xdr:rowOff>
    </xdr:to>
    <xdr:pic>
      <xdr:nvPicPr>
        <xdr:cNvPr id="1" name="Picture 2" descr="LSKF emblema (juod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8575"/>
          <a:ext cx="838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7</xdr:row>
      <xdr:rowOff>133350</xdr:rowOff>
    </xdr:from>
    <xdr:to>
      <xdr:col>11</xdr:col>
      <xdr:colOff>1352550</xdr:colOff>
      <xdr:row>13</xdr:row>
      <xdr:rowOff>19050</xdr:rowOff>
    </xdr:to>
    <xdr:pic>
      <xdr:nvPicPr>
        <xdr:cNvPr id="2" name="Picture 3" descr="small_WKC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5716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5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9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276225</xdr:colOff>
      <xdr:row>0</xdr:row>
      <xdr:rowOff>28575</xdr:rowOff>
    </xdr:from>
    <xdr:to>
      <xdr:col>17</xdr:col>
      <xdr:colOff>1114425</xdr:colOff>
      <xdr:row>5</xdr:row>
      <xdr:rowOff>28575</xdr:rowOff>
    </xdr:to>
    <xdr:pic>
      <xdr:nvPicPr>
        <xdr:cNvPr id="1" name="Picture 2" descr="LSKF emblema (juod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8575"/>
          <a:ext cx="838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1200150</xdr:colOff>
      <xdr:row>0</xdr:row>
      <xdr:rowOff>0</xdr:rowOff>
    </xdr:from>
    <xdr:to>
      <xdr:col>18</xdr:col>
      <xdr:colOff>742950</xdr:colOff>
      <xdr:row>5</xdr:row>
      <xdr:rowOff>0</xdr:rowOff>
    </xdr:to>
    <xdr:pic>
      <xdr:nvPicPr>
        <xdr:cNvPr id="2" name="Picture 3" descr="small_WKC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0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4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9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276225</xdr:colOff>
      <xdr:row>0</xdr:row>
      <xdr:rowOff>28575</xdr:rowOff>
    </xdr:from>
    <xdr:to>
      <xdr:col>17</xdr:col>
      <xdr:colOff>1114425</xdr:colOff>
      <xdr:row>5</xdr:row>
      <xdr:rowOff>28575</xdr:rowOff>
    </xdr:to>
    <xdr:pic>
      <xdr:nvPicPr>
        <xdr:cNvPr id="1" name="Picture 4" descr="LSKF emblema (juod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8575"/>
          <a:ext cx="838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1257300</xdr:colOff>
      <xdr:row>0</xdr:row>
      <xdr:rowOff>0</xdr:rowOff>
    </xdr:from>
    <xdr:to>
      <xdr:col>19</xdr:col>
      <xdr:colOff>19050</xdr:colOff>
      <xdr:row>5</xdr:row>
      <xdr:rowOff>0</xdr:rowOff>
    </xdr:to>
    <xdr:pic>
      <xdr:nvPicPr>
        <xdr:cNvPr id="2" name="Picture 5" descr="small_WKC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0"/>
          <a:ext cx="1066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4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9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2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3" sqref="D3:K3"/>
    </sheetView>
  </sheetViews>
  <sheetFormatPr defaultColWidth="9.140625" defaultRowHeight="15"/>
  <cols>
    <col min="1" max="1" width="4.57421875" style="0" customWidth="1"/>
    <col min="2" max="2" width="30.00390625" style="0" customWidth="1"/>
    <col min="3" max="3" width="23.8515625" style="0" hidden="1" customWidth="1"/>
    <col min="4" max="4" width="10.00390625" style="0" customWidth="1"/>
    <col min="5" max="5" width="14.28125" style="0" customWidth="1"/>
    <col min="6" max="6" width="11.140625" style="0" customWidth="1"/>
    <col min="7" max="7" width="4.57421875" style="0" customWidth="1"/>
    <col min="8" max="8" width="30.00390625" style="0" customWidth="1"/>
    <col min="9" max="9" width="18.8515625" style="0" hidden="1" customWidth="1"/>
    <col min="10" max="10" width="10.00390625" style="0" customWidth="1"/>
    <col min="11" max="11" width="14.00390625" style="0" customWidth="1"/>
    <col min="12" max="12" width="22.7109375" style="0" bestFit="1" customWidth="1"/>
    <col min="13" max="13" width="11.7109375" style="0" hidden="1" customWidth="1"/>
    <col min="14" max="14" width="12.421875" style="0" hidden="1" customWidth="1"/>
    <col min="15" max="15" width="9.140625" style="0" hidden="1" customWidth="1"/>
    <col min="16" max="16" width="11.421875" style="0" hidden="1" customWidth="1"/>
    <col min="17" max="17" width="9.140625" style="0" hidden="1" customWidth="1"/>
  </cols>
  <sheetData>
    <row r="1" spans="1:12" ht="26.25">
      <c r="A1" s="114" t="str">
        <f>Vaikinu_Duomenys!B3</f>
        <v>X International Shotokan karat tournament "Tiger way"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ht="9" customHeight="1"/>
    <row r="3" spans="1:12" ht="19.5" customHeight="1">
      <c r="A3" s="3"/>
      <c r="B3" s="3"/>
      <c r="C3" s="3"/>
      <c r="D3" s="115"/>
      <c r="E3" s="115"/>
      <c r="F3" s="115"/>
      <c r="G3" s="115"/>
      <c r="H3" s="115"/>
      <c r="I3" s="115"/>
      <c r="J3" s="115"/>
      <c r="K3" s="115"/>
      <c r="L3" s="4"/>
    </row>
    <row r="4" spans="2:17" ht="9.75" customHeight="1">
      <c r="B4" s="39"/>
      <c r="C4" s="39"/>
      <c r="D4" s="116" t="s">
        <v>153</v>
      </c>
      <c r="E4" s="116"/>
      <c r="F4" s="116"/>
      <c r="G4" s="116"/>
      <c r="H4" s="116"/>
      <c r="I4" s="116"/>
      <c r="J4" s="116"/>
      <c r="K4" s="116"/>
      <c r="L4" s="59"/>
      <c r="M4" s="110"/>
      <c r="N4" s="110"/>
      <c r="O4" s="110"/>
      <c r="P4" s="110"/>
      <c r="Q4" s="110"/>
    </row>
    <row r="5" spans="2:12" ht="9.75" customHeight="1">
      <c r="B5" s="39"/>
      <c r="C5" s="39"/>
      <c r="D5" s="60"/>
      <c r="E5" s="60"/>
      <c r="F5" s="60"/>
      <c r="G5" s="60"/>
      <c r="H5" s="60"/>
      <c r="I5" s="60"/>
      <c r="J5" s="60"/>
      <c r="K5" s="60"/>
      <c r="L5" s="59"/>
    </row>
    <row r="6" spans="2:11" ht="19.5" customHeight="1">
      <c r="B6" s="39"/>
      <c r="C6" s="39"/>
      <c r="D6" s="60"/>
      <c r="E6" s="60"/>
      <c r="F6" s="60"/>
      <c r="G6" s="60"/>
      <c r="H6" s="111">
        <v>41587</v>
      </c>
      <c r="I6" s="111"/>
      <c r="J6" s="111"/>
      <c r="K6" s="58" t="str">
        <f>Vaikinu_Duomenys!B5</f>
        <v>Kaunas, Lithuania</v>
      </c>
    </row>
    <row r="7" spans="2:11" ht="19.5" customHeight="1">
      <c r="B7" s="39"/>
      <c r="C7" s="39"/>
      <c r="D7" s="60"/>
      <c r="E7" s="60"/>
      <c r="F7" s="60"/>
      <c r="G7" s="60"/>
      <c r="H7" s="93"/>
      <c r="I7" s="93"/>
      <c r="J7" s="93"/>
      <c r="K7" s="58"/>
    </row>
    <row r="8" spans="1:11" ht="18.75">
      <c r="A8" s="113" t="s">
        <v>223</v>
      </c>
      <c r="B8" s="113"/>
      <c r="C8" s="113"/>
      <c r="D8" s="113"/>
      <c r="E8" s="113"/>
      <c r="G8" s="113" t="s">
        <v>224</v>
      </c>
      <c r="H8" s="113"/>
      <c r="I8" s="113"/>
      <c r="J8" s="113"/>
      <c r="K8" s="113"/>
    </row>
    <row r="9" spans="1:4" ht="3.75" customHeight="1" thickBot="1">
      <c r="A9" s="11"/>
      <c r="B9" s="11"/>
      <c r="C9" s="11"/>
      <c r="D9" s="11"/>
    </row>
    <row r="10" spans="1:18" ht="18.75" customHeight="1" thickBot="1">
      <c r="A10" s="102" t="s">
        <v>0</v>
      </c>
      <c r="B10" s="103" t="s">
        <v>155</v>
      </c>
      <c r="C10" s="103" t="s">
        <v>18</v>
      </c>
      <c r="D10" s="103" t="s">
        <v>142</v>
      </c>
      <c r="E10" s="104" t="s">
        <v>225</v>
      </c>
      <c r="F10" s="5"/>
      <c r="G10" s="102" t="s">
        <v>0</v>
      </c>
      <c r="H10" s="103" t="s">
        <v>155</v>
      </c>
      <c r="I10" s="103" t="s">
        <v>18</v>
      </c>
      <c r="J10" s="103" t="s">
        <v>142</v>
      </c>
      <c r="K10" s="104" t="s">
        <v>225</v>
      </c>
      <c r="L10" s="5"/>
      <c r="M10" s="5"/>
      <c r="N10" s="5"/>
      <c r="O10" s="5"/>
      <c r="P10" s="5"/>
      <c r="Q10" s="5"/>
      <c r="R10" s="5"/>
    </row>
    <row r="11" spans="1:18" ht="16.5" customHeight="1">
      <c r="A11" s="2">
        <v>1</v>
      </c>
      <c r="B11" s="7"/>
      <c r="C11" s="7">
        <f aca="true" t="shared" si="0" ref="C11:C25">$D$3</f>
        <v>0</v>
      </c>
      <c r="D11" s="46"/>
      <c r="E11" s="101"/>
      <c r="F11" s="5"/>
      <c r="G11" s="2">
        <v>1</v>
      </c>
      <c r="H11" s="7"/>
      <c r="I11" s="7">
        <f aca="true" t="shared" si="1" ref="I11:I25">$D$3</f>
        <v>0</v>
      </c>
      <c r="J11" s="46"/>
      <c r="K11" s="101"/>
      <c r="L11" s="5"/>
      <c r="M11" s="5"/>
      <c r="N11" s="5"/>
      <c r="O11" s="5"/>
      <c r="P11" s="5"/>
      <c r="Q11" s="5"/>
      <c r="R11" s="5"/>
    </row>
    <row r="12" spans="1:18" ht="16.5" customHeight="1">
      <c r="A12" s="1">
        <v>2</v>
      </c>
      <c r="B12" s="8"/>
      <c r="C12" s="8">
        <f t="shared" si="0"/>
        <v>0</v>
      </c>
      <c r="D12" s="49"/>
      <c r="E12" s="95"/>
      <c r="F12" s="5"/>
      <c r="G12" s="1">
        <v>2</v>
      </c>
      <c r="H12" s="8"/>
      <c r="I12" s="8">
        <f t="shared" si="1"/>
        <v>0</v>
      </c>
      <c r="J12" s="49"/>
      <c r="K12" s="95"/>
      <c r="L12" s="5"/>
      <c r="M12" s="5"/>
      <c r="N12" s="5"/>
      <c r="O12" s="5"/>
      <c r="P12" s="5"/>
      <c r="Q12" s="5"/>
      <c r="R12" s="5"/>
    </row>
    <row r="13" spans="1:18" ht="16.5" customHeight="1">
      <c r="A13" s="1">
        <v>3</v>
      </c>
      <c r="B13" s="8"/>
      <c r="C13" s="8">
        <f t="shared" si="0"/>
        <v>0</v>
      </c>
      <c r="D13" s="49"/>
      <c r="E13" s="95"/>
      <c r="F13" s="5"/>
      <c r="G13" s="1">
        <v>3</v>
      </c>
      <c r="H13" s="8"/>
      <c r="I13" s="8">
        <f t="shared" si="1"/>
        <v>0</v>
      </c>
      <c r="J13" s="49"/>
      <c r="K13" s="95"/>
      <c r="L13" s="5"/>
      <c r="M13" s="5"/>
      <c r="N13" s="5"/>
      <c r="O13" s="5"/>
      <c r="P13" s="5"/>
      <c r="Q13" s="5"/>
      <c r="R13" s="5"/>
    </row>
    <row r="14" spans="1:18" ht="16.5" customHeight="1">
      <c r="A14" s="1">
        <v>4</v>
      </c>
      <c r="B14" s="8"/>
      <c r="C14" s="8">
        <f t="shared" si="0"/>
        <v>0</v>
      </c>
      <c r="D14" s="49"/>
      <c r="E14" s="95"/>
      <c r="F14" s="5"/>
      <c r="G14" s="1">
        <v>4</v>
      </c>
      <c r="H14" s="8"/>
      <c r="I14" s="8">
        <f t="shared" si="1"/>
        <v>0</v>
      </c>
      <c r="J14" s="49"/>
      <c r="K14" s="95"/>
      <c r="L14" s="5"/>
      <c r="M14" s="5"/>
      <c r="N14" s="5"/>
      <c r="O14" s="5"/>
      <c r="P14" s="5"/>
      <c r="Q14" s="5"/>
      <c r="R14" s="5"/>
    </row>
    <row r="15" spans="1:18" ht="16.5" customHeight="1">
      <c r="A15" s="1">
        <v>5</v>
      </c>
      <c r="B15" s="8"/>
      <c r="C15" s="8">
        <f t="shared" si="0"/>
        <v>0</v>
      </c>
      <c r="D15" s="49"/>
      <c r="E15" s="95"/>
      <c r="F15" s="5"/>
      <c r="G15" s="1">
        <v>5</v>
      </c>
      <c r="H15" s="8"/>
      <c r="I15" s="8">
        <f t="shared" si="1"/>
        <v>0</v>
      </c>
      <c r="J15" s="49"/>
      <c r="K15" s="95"/>
      <c r="L15" s="5"/>
      <c r="M15" s="5"/>
      <c r="N15" s="5"/>
      <c r="O15" s="5"/>
      <c r="P15" s="5"/>
      <c r="Q15" s="5"/>
      <c r="R15" s="5"/>
    </row>
    <row r="16" spans="1:18" ht="16.5" customHeight="1">
      <c r="A16" s="1">
        <v>6</v>
      </c>
      <c r="B16" s="8"/>
      <c r="C16" s="8">
        <f t="shared" si="0"/>
        <v>0</v>
      </c>
      <c r="D16" s="49"/>
      <c r="E16" s="95"/>
      <c r="F16" s="5"/>
      <c r="G16" s="1">
        <v>6</v>
      </c>
      <c r="H16" s="8"/>
      <c r="I16" s="8">
        <f t="shared" si="1"/>
        <v>0</v>
      </c>
      <c r="J16" s="49"/>
      <c r="K16" s="95"/>
      <c r="L16" s="5"/>
      <c r="M16" s="5"/>
      <c r="N16" s="5"/>
      <c r="O16" s="5"/>
      <c r="P16" s="5"/>
      <c r="Q16" s="5"/>
      <c r="R16" s="5"/>
    </row>
    <row r="17" spans="1:18" ht="16.5" customHeight="1">
      <c r="A17" s="1">
        <v>7</v>
      </c>
      <c r="B17" s="8"/>
      <c r="C17" s="8">
        <f t="shared" si="0"/>
        <v>0</v>
      </c>
      <c r="D17" s="49"/>
      <c r="E17" s="95"/>
      <c r="F17" s="5"/>
      <c r="G17" s="1">
        <v>7</v>
      </c>
      <c r="H17" s="8"/>
      <c r="I17" s="8">
        <f t="shared" si="1"/>
        <v>0</v>
      </c>
      <c r="J17" s="49"/>
      <c r="K17" s="95"/>
      <c r="L17" s="5"/>
      <c r="M17" s="5"/>
      <c r="N17" s="5"/>
      <c r="O17" s="5"/>
      <c r="P17" s="5"/>
      <c r="Q17" s="5"/>
      <c r="R17" s="5"/>
    </row>
    <row r="18" spans="1:18" ht="16.5" customHeight="1">
      <c r="A18" s="1">
        <v>8</v>
      </c>
      <c r="B18" s="9"/>
      <c r="C18" s="8">
        <f t="shared" si="0"/>
        <v>0</v>
      </c>
      <c r="D18" s="49"/>
      <c r="E18" s="95"/>
      <c r="F18" s="5"/>
      <c r="G18" s="1">
        <v>8</v>
      </c>
      <c r="H18" s="9"/>
      <c r="I18" s="8">
        <f t="shared" si="1"/>
        <v>0</v>
      </c>
      <c r="J18" s="49"/>
      <c r="K18" s="95"/>
      <c r="L18" s="5"/>
      <c r="M18" s="5"/>
      <c r="N18" s="5"/>
      <c r="O18" s="5"/>
      <c r="P18" s="5"/>
      <c r="Q18" s="5"/>
      <c r="R18" s="5"/>
    </row>
    <row r="19" spans="1:18" ht="16.5" customHeight="1">
      <c r="A19" s="1">
        <v>9</v>
      </c>
      <c r="B19" s="9"/>
      <c r="C19" s="8">
        <f t="shared" si="0"/>
        <v>0</v>
      </c>
      <c r="D19" s="49"/>
      <c r="E19" s="95"/>
      <c r="F19" s="5"/>
      <c r="G19" s="1">
        <v>9</v>
      </c>
      <c r="H19" s="9"/>
      <c r="I19" s="8">
        <f t="shared" si="1"/>
        <v>0</v>
      </c>
      <c r="J19" s="49"/>
      <c r="K19" s="95"/>
      <c r="L19" s="5"/>
      <c r="M19" s="5"/>
      <c r="N19" s="5"/>
      <c r="O19" s="5"/>
      <c r="P19" s="5"/>
      <c r="Q19" s="5"/>
      <c r="R19" s="5"/>
    </row>
    <row r="20" spans="1:18" ht="16.5" customHeight="1">
      <c r="A20" s="1">
        <v>10</v>
      </c>
      <c r="B20" s="9"/>
      <c r="C20" s="8">
        <f t="shared" si="0"/>
        <v>0</v>
      </c>
      <c r="D20" s="49"/>
      <c r="E20" s="95"/>
      <c r="F20" s="5"/>
      <c r="G20" s="1">
        <v>10</v>
      </c>
      <c r="H20" s="9"/>
      <c r="I20" s="8">
        <f t="shared" si="1"/>
        <v>0</v>
      </c>
      <c r="J20" s="49"/>
      <c r="K20" s="95"/>
      <c r="L20" s="5"/>
      <c r="M20" s="5"/>
      <c r="N20" s="5"/>
      <c r="O20" s="5"/>
      <c r="P20" s="5"/>
      <c r="Q20" s="5"/>
      <c r="R20" s="5"/>
    </row>
    <row r="21" spans="1:18" ht="16.5" customHeight="1">
      <c r="A21" s="1">
        <v>11</v>
      </c>
      <c r="B21" s="9"/>
      <c r="C21" s="8">
        <f t="shared" si="0"/>
        <v>0</v>
      </c>
      <c r="D21" s="49"/>
      <c r="E21" s="95"/>
      <c r="F21" s="5"/>
      <c r="G21" s="1">
        <v>11</v>
      </c>
      <c r="H21" s="9"/>
      <c r="I21" s="8">
        <f t="shared" si="1"/>
        <v>0</v>
      </c>
      <c r="J21" s="49"/>
      <c r="K21" s="95"/>
      <c r="L21" s="5"/>
      <c r="M21" s="5"/>
      <c r="N21" s="5"/>
      <c r="O21" s="5"/>
      <c r="P21" s="5"/>
      <c r="Q21" s="5"/>
      <c r="R21" s="5"/>
    </row>
    <row r="22" spans="1:18" ht="16.5" customHeight="1">
      <c r="A22" s="1">
        <v>12</v>
      </c>
      <c r="B22" s="9"/>
      <c r="C22" s="8">
        <f t="shared" si="0"/>
        <v>0</v>
      </c>
      <c r="D22" s="49"/>
      <c r="E22" s="95"/>
      <c r="F22" s="5"/>
      <c r="G22" s="1">
        <v>12</v>
      </c>
      <c r="H22" s="9"/>
      <c r="I22" s="8">
        <f t="shared" si="1"/>
        <v>0</v>
      </c>
      <c r="J22" s="49"/>
      <c r="K22" s="95"/>
      <c r="L22" s="5"/>
      <c r="M22" s="5"/>
      <c r="N22" s="5"/>
      <c r="O22" s="5"/>
      <c r="P22" s="5"/>
      <c r="Q22" s="5"/>
      <c r="R22" s="5"/>
    </row>
    <row r="23" spans="1:18" ht="16.5" customHeight="1">
      <c r="A23" s="1">
        <v>13</v>
      </c>
      <c r="B23" s="9"/>
      <c r="C23" s="8">
        <f t="shared" si="0"/>
        <v>0</v>
      </c>
      <c r="D23" s="49"/>
      <c r="E23" s="95"/>
      <c r="F23" s="5"/>
      <c r="G23" s="1">
        <v>13</v>
      </c>
      <c r="H23" s="9"/>
      <c r="I23" s="8">
        <f t="shared" si="1"/>
        <v>0</v>
      </c>
      <c r="J23" s="49"/>
      <c r="K23" s="95"/>
      <c r="L23" s="5"/>
      <c r="M23" s="5"/>
      <c r="N23" s="5"/>
      <c r="O23" s="5"/>
      <c r="P23" s="5"/>
      <c r="Q23" s="5"/>
      <c r="R23" s="5"/>
    </row>
    <row r="24" spans="1:18" ht="16.5" customHeight="1">
      <c r="A24" s="1">
        <v>14</v>
      </c>
      <c r="B24" s="9"/>
      <c r="C24" s="8">
        <f t="shared" si="0"/>
        <v>0</v>
      </c>
      <c r="D24" s="49"/>
      <c r="E24" s="95"/>
      <c r="F24" s="5"/>
      <c r="G24" s="1">
        <v>14</v>
      </c>
      <c r="H24" s="9"/>
      <c r="I24" s="8">
        <f t="shared" si="1"/>
        <v>0</v>
      </c>
      <c r="J24" s="49"/>
      <c r="K24" s="95"/>
      <c r="L24" s="5"/>
      <c r="M24" s="5"/>
      <c r="N24" s="5"/>
      <c r="O24" s="5"/>
      <c r="P24" s="5"/>
      <c r="Q24" s="5"/>
      <c r="R24" s="5"/>
    </row>
    <row r="25" spans="1:18" ht="16.5" customHeight="1" thickBot="1">
      <c r="A25" s="96">
        <v>15</v>
      </c>
      <c r="B25" s="97"/>
      <c r="C25" s="98">
        <f t="shared" si="0"/>
        <v>0</v>
      </c>
      <c r="D25" s="99"/>
      <c r="E25" s="100"/>
      <c r="F25" s="5"/>
      <c r="G25" s="96">
        <v>15</v>
      </c>
      <c r="H25" s="97"/>
      <c r="I25" s="98">
        <f t="shared" si="1"/>
        <v>0</v>
      </c>
      <c r="J25" s="99"/>
      <c r="K25" s="100"/>
      <c r="L25" s="5"/>
      <c r="M25" s="5"/>
      <c r="N25" s="5"/>
      <c r="O25" s="5"/>
      <c r="P25" s="5"/>
      <c r="Q25" s="5"/>
      <c r="R25" s="5"/>
    </row>
    <row r="26" spans="1:17" ht="16.5" customHeight="1">
      <c r="A26" s="40" t="s">
        <v>259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O26" s="19" t="e">
        <f>SUM(#REF!)</f>
        <v>#REF!</v>
      </c>
      <c r="Q26" s="19" t="e">
        <f>SUM(#REF!)</f>
        <v>#REF!</v>
      </c>
    </row>
    <row r="27" ht="10.5" customHeight="1"/>
    <row r="28" spans="1:12" ht="16.5" customHeight="1">
      <c r="A28" s="3"/>
      <c r="B28" s="109" t="s">
        <v>165</v>
      </c>
      <c r="C28" s="6"/>
      <c r="D28" s="117"/>
      <c r="E28" s="117"/>
      <c r="F28" s="117"/>
      <c r="G28" s="117"/>
      <c r="H28" s="4"/>
      <c r="I28" s="4"/>
      <c r="J28" s="4"/>
      <c r="K28" s="12"/>
      <c r="L28" s="105"/>
    </row>
    <row r="29" spans="4:13" ht="15">
      <c r="D29" s="112" t="s">
        <v>164</v>
      </c>
      <c r="E29" s="112"/>
      <c r="F29" s="112"/>
      <c r="G29" s="43" t="s">
        <v>2</v>
      </c>
      <c r="H29" s="5"/>
      <c r="I29" s="5"/>
      <c r="L29" s="53"/>
      <c r="M29" s="42"/>
    </row>
  </sheetData>
  <sheetProtection/>
  <mergeCells count="8">
    <mergeCell ref="H6:J6"/>
    <mergeCell ref="D29:F29"/>
    <mergeCell ref="A8:E8"/>
    <mergeCell ref="G8:K8"/>
    <mergeCell ref="A1:L1"/>
    <mergeCell ref="D3:K3"/>
    <mergeCell ref="D4:K4"/>
    <mergeCell ref="D28:G28"/>
  </mergeCells>
  <dataValidations count="2">
    <dataValidation type="list" allowBlank="1" showInputMessage="1" sqref="J11:J25 D11:D25">
      <formula1>KIU_DAN</formula1>
    </dataValidation>
    <dataValidation type="list" showInputMessage="1" showErrorMessage="1" sqref="K11:K25 E11:E25">
      <formula1>Kategorija</formula1>
    </dataValidation>
  </dataValidation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3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4.421875" style="0" customWidth="1"/>
    <col min="2" max="2" width="22.7109375" style="0" customWidth="1"/>
    <col min="3" max="3" width="23.8515625" style="0" hidden="1" customWidth="1"/>
    <col min="4" max="4" width="6.28125" style="0" customWidth="1"/>
    <col min="5" max="5" width="8.57421875" style="0" customWidth="1"/>
    <col min="6" max="6" width="6.28125" style="0" customWidth="1"/>
    <col min="7" max="7" width="15.28125" style="0" customWidth="1"/>
    <col min="8" max="8" width="6.8515625" style="0" hidden="1" customWidth="1"/>
    <col min="9" max="9" width="6.8515625" style="0" customWidth="1"/>
    <col min="10" max="10" width="11.28125" style="0" hidden="1" customWidth="1"/>
    <col min="11" max="11" width="15.28125" style="0" hidden="1" customWidth="1"/>
    <col min="12" max="12" width="11.140625" style="0" hidden="1" customWidth="1"/>
    <col min="13" max="13" width="16.421875" style="0" hidden="1" customWidth="1"/>
    <col min="14" max="14" width="19.28125" style="0" hidden="1" customWidth="1"/>
    <col min="15" max="15" width="18.8515625" style="0" hidden="1" customWidth="1"/>
    <col min="16" max="17" width="23.421875" style="0" bestFit="1" customWidth="1"/>
    <col min="18" max="18" width="22.7109375" style="0" bestFit="1" customWidth="1"/>
    <col min="19" max="19" width="11.8515625" style="0" customWidth="1"/>
    <col min="20" max="20" width="11.7109375" style="0" hidden="1" customWidth="1"/>
    <col min="21" max="21" width="12.421875" style="0" hidden="1" customWidth="1"/>
    <col min="22" max="22" width="9.140625" style="0" hidden="1" customWidth="1"/>
    <col min="23" max="23" width="11.421875" style="0" hidden="1" customWidth="1"/>
    <col min="24" max="24" width="9.140625" style="0" hidden="1" customWidth="1"/>
  </cols>
  <sheetData>
    <row r="1" spans="1:19" ht="26.25">
      <c r="A1" s="114" t="str">
        <f>Vaikinu_Duomenys!B3</f>
        <v>X International Shotokan karat tournament "Tiger way"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ht="9" customHeight="1"/>
    <row r="3" spans="1:19" ht="17.25" customHeight="1">
      <c r="A3" s="127" t="s">
        <v>222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9.5" customHeight="1">
      <c r="A4" s="3"/>
      <c r="B4" s="3"/>
      <c r="C4" s="3"/>
      <c r="D4" s="115">
        <f>IF(REFEREE!$D$3="","",REFEREE!$D$3)</f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4"/>
      <c r="S4" s="3"/>
    </row>
    <row r="5" spans="2:19" ht="9.75" customHeight="1">
      <c r="B5" s="39"/>
      <c r="C5" s="39"/>
      <c r="D5" s="116" t="s">
        <v>153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59"/>
      <c r="S5" s="39"/>
    </row>
    <row r="6" spans="1:19" ht="18.75">
      <c r="A6" s="129"/>
      <c r="B6" s="129"/>
      <c r="C6" s="11"/>
      <c r="D6" s="11"/>
      <c r="E6" s="11"/>
      <c r="Q6" s="107">
        <f>Vaikinu_Duomenys!B4</f>
        <v>41587</v>
      </c>
      <c r="R6" s="133" t="str">
        <f>Vaikinu_Duomenys!B5</f>
        <v>Kaunas, Lithuania</v>
      </c>
      <c r="S6" s="133"/>
    </row>
    <row r="7" spans="1:5" ht="3.75" customHeight="1" thickBot="1">
      <c r="A7" s="11"/>
      <c r="B7" s="11"/>
      <c r="C7" s="11"/>
      <c r="D7" s="11"/>
      <c r="E7" s="11"/>
    </row>
    <row r="8" spans="1:24" ht="18.75" customHeight="1">
      <c r="A8" s="130" t="s">
        <v>154</v>
      </c>
      <c r="B8" s="126" t="s">
        <v>155</v>
      </c>
      <c r="C8" s="126" t="s">
        <v>18</v>
      </c>
      <c r="D8" s="126" t="s">
        <v>156</v>
      </c>
      <c r="E8" s="126"/>
      <c r="F8" s="126"/>
      <c r="G8" s="126" t="s">
        <v>160</v>
      </c>
      <c r="H8" s="123" t="s">
        <v>8</v>
      </c>
      <c r="I8" s="123" t="s">
        <v>1</v>
      </c>
      <c r="J8" s="125" t="s">
        <v>53</v>
      </c>
      <c r="K8" s="125"/>
      <c r="L8" s="125"/>
      <c r="M8" s="125"/>
      <c r="N8" s="125"/>
      <c r="O8" s="125"/>
      <c r="P8" s="126" t="s">
        <v>161</v>
      </c>
      <c r="Q8" s="126"/>
      <c r="R8" s="126"/>
      <c r="S8" s="120" t="s">
        <v>162</v>
      </c>
      <c r="T8" s="35"/>
      <c r="U8" s="122" t="s">
        <v>48</v>
      </c>
      <c r="V8" s="122"/>
      <c r="W8" s="118" t="s">
        <v>52</v>
      </c>
      <c r="X8" s="118"/>
    </row>
    <row r="9" spans="1:24" ht="18.75" customHeight="1" thickBot="1">
      <c r="A9" s="131"/>
      <c r="B9" s="132"/>
      <c r="C9" s="132"/>
      <c r="D9" s="28" t="s">
        <v>157</v>
      </c>
      <c r="E9" s="28" t="s">
        <v>158</v>
      </c>
      <c r="F9" s="29" t="s">
        <v>159</v>
      </c>
      <c r="G9" s="132"/>
      <c r="H9" s="124"/>
      <c r="I9" s="124"/>
      <c r="J9" s="30" t="s">
        <v>9</v>
      </c>
      <c r="K9" s="37" t="s">
        <v>11</v>
      </c>
      <c r="L9" s="30" t="s">
        <v>36</v>
      </c>
      <c r="M9" s="30" t="s">
        <v>47</v>
      </c>
      <c r="N9" s="30" t="s">
        <v>61</v>
      </c>
      <c r="O9" s="30" t="s">
        <v>62</v>
      </c>
      <c r="P9" s="44" t="s">
        <v>10</v>
      </c>
      <c r="Q9" s="44" t="s">
        <v>63</v>
      </c>
      <c r="R9" s="45" t="s">
        <v>64</v>
      </c>
      <c r="S9" s="121"/>
      <c r="T9" s="36" t="s">
        <v>50</v>
      </c>
      <c r="U9" s="32" t="s">
        <v>49</v>
      </c>
      <c r="V9" s="34" t="s">
        <v>51</v>
      </c>
      <c r="W9" s="33" t="s">
        <v>49</v>
      </c>
      <c r="X9" s="34" t="s">
        <v>51</v>
      </c>
    </row>
    <row r="10" spans="1:24" ht="16.5" customHeight="1">
      <c r="A10" s="2">
        <v>1</v>
      </c>
      <c r="B10" s="7"/>
      <c r="C10" s="7">
        <f>$D$4</f>
      </c>
      <c r="D10" s="7"/>
      <c r="E10" s="7"/>
      <c r="F10" s="7"/>
      <c r="G10" s="106"/>
      <c r="H10" s="26"/>
      <c r="I10" s="46"/>
      <c r="J10" s="47" t="e">
        <f aca="true" t="shared" si="0" ref="J10:J29">DATEDIF(DATE(D10,E10,F10),$Q$6,"Y")</f>
        <v>#NUM!</v>
      </c>
      <c r="K10" s="50" t="e">
        <f>VLOOKUP(J10,Merginu_Duomenys!$B$7:$D$39,2)</f>
        <v>#NUM!</v>
      </c>
      <c r="L10" s="50" t="e">
        <f>VLOOKUP(J10,Merginu_Duomenys!$B$7:$D$39,3)</f>
        <v>#NUM!</v>
      </c>
      <c r="M10" s="50" t="e">
        <f>"MKATA"&amp;L10</f>
        <v>#NUM!</v>
      </c>
      <c r="N10" s="50" t="e">
        <f>"MSANBON"&amp;L10</f>
        <v>#NUM!</v>
      </c>
      <c r="O10" s="50" t="e">
        <f>"MIPPON"&amp;L10</f>
        <v>#NUM!</v>
      </c>
      <c r="P10" s="48"/>
      <c r="Q10" s="48"/>
      <c r="R10" s="48"/>
      <c r="S10" s="27"/>
      <c r="T10" s="31">
        <f aca="true" t="shared" si="1" ref="T10:T26">IF(COUNTA(R10:R10)=0,0,IF(COUNTA(R10:R10)=1,15,25))</f>
        <v>0</v>
      </c>
      <c r="U10">
        <f aca="true" t="shared" si="2" ref="U10:U26">IF(COUNTA(P10:Q10)=0,0,IF(COUNTA(P10:Q10)=1,25,40))</f>
        <v>0</v>
      </c>
      <c r="V10" s="19">
        <f>U10+T10</f>
        <v>0</v>
      </c>
      <c r="W10">
        <f aca="true" t="shared" si="3" ref="W10:W26">IF(COUNTA(P10:Q10)=0,0,IF(COUNTA(P10:Q10)=1,30,50))</f>
        <v>0</v>
      </c>
      <c r="X10" s="19">
        <f>T10+W10</f>
        <v>0</v>
      </c>
    </row>
    <row r="11" spans="1:24" ht="16.5" customHeight="1">
      <c r="A11" s="1">
        <v>2</v>
      </c>
      <c r="B11" s="8"/>
      <c r="C11" s="7">
        <f aca="true" t="shared" si="4" ref="C11:C29">$D$4</f>
      </c>
      <c r="D11" s="8"/>
      <c r="E11" s="8"/>
      <c r="F11" s="8"/>
      <c r="G11" s="106"/>
      <c r="H11" s="24"/>
      <c r="I11" s="49"/>
      <c r="J11" s="47" t="e">
        <f t="shared" si="0"/>
        <v>#NUM!</v>
      </c>
      <c r="K11" s="50" t="e">
        <f>VLOOKUP(J11,Merginu_Duomenys!$B$7:$D$39,2)</f>
        <v>#NUM!</v>
      </c>
      <c r="L11" s="50" t="e">
        <f>VLOOKUP(J11,Merginu_Duomenys!$B$7:$D$39,3)</f>
        <v>#NUM!</v>
      </c>
      <c r="M11" s="50" t="e">
        <f aca="true" t="shared" si="5" ref="M11:M29">"MKATA"&amp;L11</f>
        <v>#NUM!</v>
      </c>
      <c r="N11" s="50" t="e">
        <f aca="true" t="shared" si="6" ref="N11:N29">"MSANBON"&amp;L11</f>
        <v>#NUM!</v>
      </c>
      <c r="O11" s="50" t="e">
        <f aca="true" t="shared" si="7" ref="O11:O29">"MIPPON"&amp;L11</f>
        <v>#NUM!</v>
      </c>
      <c r="P11" s="48"/>
      <c r="Q11" s="48"/>
      <c r="R11" s="48"/>
      <c r="S11" s="25"/>
      <c r="T11" s="31">
        <f t="shared" si="1"/>
        <v>0</v>
      </c>
      <c r="U11">
        <f t="shared" si="2"/>
        <v>0</v>
      </c>
      <c r="V11" s="19">
        <f aca="true" t="shared" si="8" ref="V11:V26">U11+T11</f>
        <v>0</v>
      </c>
      <c r="W11">
        <f t="shared" si="3"/>
        <v>0</v>
      </c>
      <c r="X11" s="19">
        <f aca="true" t="shared" si="9" ref="X11:X26">T11+W11</f>
        <v>0</v>
      </c>
    </row>
    <row r="12" spans="1:24" ht="16.5" customHeight="1">
      <c r="A12" s="1">
        <v>3</v>
      </c>
      <c r="B12" s="8"/>
      <c r="C12" s="7">
        <f t="shared" si="4"/>
      </c>
      <c r="D12" s="8"/>
      <c r="E12" s="8"/>
      <c r="F12" s="8"/>
      <c r="G12" s="106"/>
      <c r="H12" s="24"/>
      <c r="I12" s="49"/>
      <c r="J12" s="47" t="e">
        <f t="shared" si="0"/>
        <v>#NUM!</v>
      </c>
      <c r="K12" s="50" t="e">
        <f>VLOOKUP(J12,Merginu_Duomenys!$B$7:$D$39,2)</f>
        <v>#NUM!</v>
      </c>
      <c r="L12" s="50" t="e">
        <f>VLOOKUP(J12,Merginu_Duomenys!$B$7:$D$39,3)</f>
        <v>#NUM!</v>
      </c>
      <c r="M12" s="50" t="e">
        <f t="shared" si="5"/>
        <v>#NUM!</v>
      </c>
      <c r="N12" s="50" t="e">
        <f t="shared" si="6"/>
        <v>#NUM!</v>
      </c>
      <c r="O12" s="50" t="e">
        <f t="shared" si="7"/>
        <v>#NUM!</v>
      </c>
      <c r="P12" s="48"/>
      <c r="Q12" s="48"/>
      <c r="R12" s="48"/>
      <c r="S12" s="25"/>
      <c r="T12" s="31">
        <f t="shared" si="1"/>
        <v>0</v>
      </c>
      <c r="U12">
        <f t="shared" si="2"/>
        <v>0</v>
      </c>
      <c r="V12" s="19">
        <f t="shared" si="8"/>
        <v>0</v>
      </c>
      <c r="W12">
        <f t="shared" si="3"/>
        <v>0</v>
      </c>
      <c r="X12" s="19">
        <f t="shared" si="9"/>
        <v>0</v>
      </c>
    </row>
    <row r="13" spans="1:24" ht="16.5" customHeight="1">
      <c r="A13" s="1">
        <v>4</v>
      </c>
      <c r="B13" s="8"/>
      <c r="C13" s="7">
        <f t="shared" si="4"/>
      </c>
      <c r="D13" s="8"/>
      <c r="E13" s="8"/>
      <c r="F13" s="8"/>
      <c r="G13" s="106"/>
      <c r="H13" s="24"/>
      <c r="I13" s="49"/>
      <c r="J13" s="47" t="e">
        <f t="shared" si="0"/>
        <v>#NUM!</v>
      </c>
      <c r="K13" s="50" t="e">
        <f>VLOOKUP(J13,Merginu_Duomenys!$B$7:$D$39,2)</f>
        <v>#NUM!</v>
      </c>
      <c r="L13" s="50" t="e">
        <f>VLOOKUP(J13,Merginu_Duomenys!$B$7:$D$39,3)</f>
        <v>#NUM!</v>
      </c>
      <c r="M13" s="50" t="e">
        <f t="shared" si="5"/>
        <v>#NUM!</v>
      </c>
      <c r="N13" s="50" t="e">
        <f t="shared" si="6"/>
        <v>#NUM!</v>
      </c>
      <c r="O13" s="50" t="e">
        <f t="shared" si="7"/>
        <v>#NUM!</v>
      </c>
      <c r="P13" s="48"/>
      <c r="Q13" s="48"/>
      <c r="R13" s="48"/>
      <c r="S13" s="25"/>
      <c r="T13" s="31">
        <f t="shared" si="1"/>
        <v>0</v>
      </c>
      <c r="U13">
        <f t="shared" si="2"/>
        <v>0</v>
      </c>
      <c r="V13" s="19">
        <f t="shared" si="8"/>
        <v>0</v>
      </c>
      <c r="W13">
        <f t="shared" si="3"/>
        <v>0</v>
      </c>
      <c r="X13" s="19">
        <f t="shared" si="9"/>
        <v>0</v>
      </c>
    </row>
    <row r="14" spans="1:24" ht="16.5" customHeight="1">
      <c r="A14" s="1">
        <v>5</v>
      </c>
      <c r="B14" s="8"/>
      <c r="C14" s="7">
        <f t="shared" si="4"/>
      </c>
      <c r="D14" s="8"/>
      <c r="E14" s="8"/>
      <c r="F14" s="8"/>
      <c r="G14" s="106"/>
      <c r="H14" s="24"/>
      <c r="I14" s="49"/>
      <c r="J14" s="47" t="e">
        <f t="shared" si="0"/>
        <v>#NUM!</v>
      </c>
      <c r="K14" s="50" t="e">
        <f>VLOOKUP(J14,Merginu_Duomenys!$B$7:$D$39,2)</f>
        <v>#NUM!</v>
      </c>
      <c r="L14" s="50" t="e">
        <f>VLOOKUP(J14,Merginu_Duomenys!$B$7:$D$39,3)</f>
        <v>#NUM!</v>
      </c>
      <c r="M14" s="50" t="e">
        <f t="shared" si="5"/>
        <v>#NUM!</v>
      </c>
      <c r="N14" s="50" t="e">
        <f t="shared" si="6"/>
        <v>#NUM!</v>
      </c>
      <c r="O14" s="50" t="e">
        <f t="shared" si="7"/>
        <v>#NUM!</v>
      </c>
      <c r="P14" s="48"/>
      <c r="Q14" s="48"/>
      <c r="R14" s="48"/>
      <c r="S14" s="25"/>
      <c r="T14" s="31">
        <f t="shared" si="1"/>
        <v>0</v>
      </c>
      <c r="U14">
        <f t="shared" si="2"/>
        <v>0</v>
      </c>
      <c r="V14" s="19">
        <f t="shared" si="8"/>
        <v>0</v>
      </c>
      <c r="W14">
        <f t="shared" si="3"/>
        <v>0</v>
      </c>
      <c r="X14" s="19">
        <f t="shared" si="9"/>
        <v>0</v>
      </c>
    </row>
    <row r="15" spans="1:24" ht="16.5" customHeight="1">
      <c r="A15" s="1">
        <v>6</v>
      </c>
      <c r="B15" s="8"/>
      <c r="C15" s="7">
        <f t="shared" si="4"/>
      </c>
      <c r="D15" s="8"/>
      <c r="E15" s="8"/>
      <c r="F15" s="8"/>
      <c r="G15" s="106"/>
      <c r="H15" s="24"/>
      <c r="I15" s="49"/>
      <c r="J15" s="47" t="e">
        <f t="shared" si="0"/>
        <v>#NUM!</v>
      </c>
      <c r="K15" s="50" t="e">
        <f>VLOOKUP(J15,Merginu_Duomenys!$B$7:$D$39,2)</f>
        <v>#NUM!</v>
      </c>
      <c r="L15" s="50" t="e">
        <f>VLOOKUP(J15,Merginu_Duomenys!$B$7:$D$39,3)</f>
        <v>#NUM!</v>
      </c>
      <c r="M15" s="50" t="e">
        <f t="shared" si="5"/>
        <v>#NUM!</v>
      </c>
      <c r="N15" s="50" t="e">
        <f t="shared" si="6"/>
        <v>#NUM!</v>
      </c>
      <c r="O15" s="50" t="e">
        <f t="shared" si="7"/>
        <v>#NUM!</v>
      </c>
      <c r="P15" s="48"/>
      <c r="Q15" s="48"/>
      <c r="R15" s="48"/>
      <c r="S15" s="25"/>
      <c r="T15" s="31">
        <f t="shared" si="1"/>
        <v>0</v>
      </c>
      <c r="U15">
        <f t="shared" si="2"/>
        <v>0</v>
      </c>
      <c r="V15" s="19">
        <f t="shared" si="8"/>
        <v>0</v>
      </c>
      <c r="W15">
        <f t="shared" si="3"/>
        <v>0</v>
      </c>
      <c r="X15" s="19">
        <f t="shared" si="9"/>
        <v>0</v>
      </c>
    </row>
    <row r="16" spans="1:24" ht="16.5" customHeight="1">
      <c r="A16" s="1">
        <v>7</v>
      </c>
      <c r="B16" s="8"/>
      <c r="C16" s="7">
        <f t="shared" si="4"/>
      </c>
      <c r="D16" s="8"/>
      <c r="E16" s="8"/>
      <c r="F16" s="8"/>
      <c r="G16" s="106"/>
      <c r="H16" s="24"/>
      <c r="I16" s="49"/>
      <c r="J16" s="47" t="e">
        <f t="shared" si="0"/>
        <v>#NUM!</v>
      </c>
      <c r="K16" s="50" t="e">
        <f>VLOOKUP(J16,Merginu_Duomenys!$B$7:$D$39,2)</f>
        <v>#NUM!</v>
      </c>
      <c r="L16" s="50" t="e">
        <f>VLOOKUP(J16,Merginu_Duomenys!$B$7:$D$39,3)</f>
        <v>#NUM!</v>
      </c>
      <c r="M16" s="50" t="e">
        <f t="shared" si="5"/>
        <v>#NUM!</v>
      </c>
      <c r="N16" s="50" t="e">
        <f t="shared" si="6"/>
        <v>#NUM!</v>
      </c>
      <c r="O16" s="50" t="e">
        <f t="shared" si="7"/>
        <v>#NUM!</v>
      </c>
      <c r="P16" s="48"/>
      <c r="Q16" s="48"/>
      <c r="R16" s="48"/>
      <c r="S16" s="25"/>
      <c r="T16" s="31">
        <f t="shared" si="1"/>
        <v>0</v>
      </c>
      <c r="U16">
        <f t="shared" si="2"/>
        <v>0</v>
      </c>
      <c r="V16" s="19">
        <f t="shared" si="8"/>
        <v>0</v>
      </c>
      <c r="W16">
        <f t="shared" si="3"/>
        <v>0</v>
      </c>
      <c r="X16" s="19">
        <f t="shared" si="9"/>
        <v>0</v>
      </c>
    </row>
    <row r="17" spans="1:24" ht="16.5" customHeight="1">
      <c r="A17" s="1">
        <v>8</v>
      </c>
      <c r="B17" s="9"/>
      <c r="C17" s="7">
        <f t="shared" si="4"/>
      </c>
      <c r="D17" s="8"/>
      <c r="E17" s="8"/>
      <c r="F17" s="8"/>
      <c r="G17" s="106"/>
      <c r="H17" s="23"/>
      <c r="I17" s="49"/>
      <c r="J17" s="47" t="e">
        <f t="shared" si="0"/>
        <v>#NUM!</v>
      </c>
      <c r="K17" s="50" t="e">
        <f>VLOOKUP(J17,Merginu_Duomenys!$B$7:$D$39,2)</f>
        <v>#NUM!</v>
      </c>
      <c r="L17" s="50" t="e">
        <f>VLOOKUP(J17,Merginu_Duomenys!$B$7:$D$39,3)</f>
        <v>#NUM!</v>
      </c>
      <c r="M17" s="50" t="e">
        <f t="shared" si="5"/>
        <v>#NUM!</v>
      </c>
      <c r="N17" s="50" t="e">
        <f t="shared" si="6"/>
        <v>#NUM!</v>
      </c>
      <c r="O17" s="50" t="e">
        <f t="shared" si="7"/>
        <v>#NUM!</v>
      </c>
      <c r="P17" s="48"/>
      <c r="Q17" s="48"/>
      <c r="R17" s="48"/>
      <c r="S17" s="25"/>
      <c r="T17" s="31">
        <f t="shared" si="1"/>
        <v>0</v>
      </c>
      <c r="U17">
        <f t="shared" si="2"/>
        <v>0</v>
      </c>
      <c r="V17" s="19">
        <f t="shared" si="8"/>
        <v>0</v>
      </c>
      <c r="W17">
        <f t="shared" si="3"/>
        <v>0</v>
      </c>
      <c r="X17" s="19">
        <f t="shared" si="9"/>
        <v>0</v>
      </c>
    </row>
    <row r="18" spans="1:24" ht="16.5" customHeight="1">
      <c r="A18" s="1">
        <v>9</v>
      </c>
      <c r="B18" s="9"/>
      <c r="C18" s="7">
        <f t="shared" si="4"/>
      </c>
      <c r="D18" s="8"/>
      <c r="E18" s="8"/>
      <c r="F18" s="8"/>
      <c r="G18" s="106"/>
      <c r="H18" s="23"/>
      <c r="I18" s="49"/>
      <c r="J18" s="47" t="e">
        <f t="shared" si="0"/>
        <v>#NUM!</v>
      </c>
      <c r="K18" s="50" t="e">
        <f>VLOOKUP(J18,Merginu_Duomenys!$B$7:$D$39,2)</f>
        <v>#NUM!</v>
      </c>
      <c r="L18" s="50" t="e">
        <f>VLOOKUP(J18,Merginu_Duomenys!$B$7:$D$39,3)</f>
        <v>#NUM!</v>
      </c>
      <c r="M18" s="50" t="e">
        <f t="shared" si="5"/>
        <v>#NUM!</v>
      </c>
      <c r="N18" s="50" t="e">
        <f t="shared" si="6"/>
        <v>#NUM!</v>
      </c>
      <c r="O18" s="50" t="e">
        <f t="shared" si="7"/>
        <v>#NUM!</v>
      </c>
      <c r="P18" s="48"/>
      <c r="Q18" s="48"/>
      <c r="R18" s="48"/>
      <c r="S18" s="25"/>
      <c r="T18" s="31">
        <f t="shared" si="1"/>
        <v>0</v>
      </c>
      <c r="U18">
        <f t="shared" si="2"/>
        <v>0</v>
      </c>
      <c r="V18" s="19">
        <f t="shared" si="8"/>
        <v>0</v>
      </c>
      <c r="W18">
        <f t="shared" si="3"/>
        <v>0</v>
      </c>
      <c r="X18" s="19">
        <f t="shared" si="9"/>
        <v>0</v>
      </c>
    </row>
    <row r="19" spans="1:24" ht="16.5" customHeight="1">
      <c r="A19" s="1">
        <v>10</v>
      </c>
      <c r="B19" s="9"/>
      <c r="C19" s="7">
        <f t="shared" si="4"/>
      </c>
      <c r="D19" s="8"/>
      <c r="E19" s="8"/>
      <c r="F19" s="8"/>
      <c r="G19" s="106"/>
      <c r="H19" s="23"/>
      <c r="I19" s="49"/>
      <c r="J19" s="47" t="e">
        <f t="shared" si="0"/>
        <v>#NUM!</v>
      </c>
      <c r="K19" s="50" t="e">
        <f>VLOOKUP(J19,Merginu_Duomenys!$B$7:$D$39,2)</f>
        <v>#NUM!</v>
      </c>
      <c r="L19" s="50" t="e">
        <f>VLOOKUP(J19,Merginu_Duomenys!$B$7:$D$39,3)</f>
        <v>#NUM!</v>
      </c>
      <c r="M19" s="50" t="e">
        <f t="shared" si="5"/>
        <v>#NUM!</v>
      </c>
      <c r="N19" s="50" t="e">
        <f t="shared" si="6"/>
        <v>#NUM!</v>
      </c>
      <c r="O19" s="50" t="e">
        <f t="shared" si="7"/>
        <v>#NUM!</v>
      </c>
      <c r="P19" s="48"/>
      <c r="Q19" s="48"/>
      <c r="R19" s="48"/>
      <c r="S19" s="25"/>
      <c r="T19" s="31">
        <f t="shared" si="1"/>
        <v>0</v>
      </c>
      <c r="U19">
        <f t="shared" si="2"/>
        <v>0</v>
      </c>
      <c r="V19" s="19">
        <f t="shared" si="8"/>
        <v>0</v>
      </c>
      <c r="W19">
        <f t="shared" si="3"/>
        <v>0</v>
      </c>
      <c r="X19" s="19">
        <f t="shared" si="9"/>
        <v>0</v>
      </c>
    </row>
    <row r="20" spans="1:24" ht="16.5" customHeight="1">
      <c r="A20" s="1">
        <v>11</v>
      </c>
      <c r="B20" s="9"/>
      <c r="C20" s="7">
        <f t="shared" si="4"/>
      </c>
      <c r="D20" s="8"/>
      <c r="E20" s="8"/>
      <c r="F20" s="8"/>
      <c r="G20" s="106"/>
      <c r="H20" s="23"/>
      <c r="I20" s="49"/>
      <c r="J20" s="47" t="e">
        <f t="shared" si="0"/>
        <v>#NUM!</v>
      </c>
      <c r="K20" s="50" t="e">
        <f>VLOOKUP(J20,Merginu_Duomenys!$B$7:$D$39,2)</f>
        <v>#NUM!</v>
      </c>
      <c r="L20" s="50" t="e">
        <f>VLOOKUP(J20,Merginu_Duomenys!$B$7:$D$39,3)</f>
        <v>#NUM!</v>
      </c>
      <c r="M20" s="50" t="e">
        <f t="shared" si="5"/>
        <v>#NUM!</v>
      </c>
      <c r="N20" s="50" t="e">
        <f t="shared" si="6"/>
        <v>#NUM!</v>
      </c>
      <c r="O20" s="50" t="e">
        <f t="shared" si="7"/>
        <v>#NUM!</v>
      </c>
      <c r="P20" s="48"/>
      <c r="Q20" s="48"/>
      <c r="R20" s="48"/>
      <c r="S20" s="25"/>
      <c r="T20" s="31">
        <f t="shared" si="1"/>
        <v>0</v>
      </c>
      <c r="U20">
        <f t="shared" si="2"/>
        <v>0</v>
      </c>
      <c r="V20" s="19">
        <f t="shared" si="8"/>
        <v>0</v>
      </c>
      <c r="W20">
        <f t="shared" si="3"/>
        <v>0</v>
      </c>
      <c r="X20" s="19">
        <f t="shared" si="9"/>
        <v>0</v>
      </c>
    </row>
    <row r="21" spans="1:24" ht="16.5" customHeight="1">
      <c r="A21" s="1">
        <v>12</v>
      </c>
      <c r="B21" s="9"/>
      <c r="C21" s="7">
        <f t="shared" si="4"/>
      </c>
      <c r="D21" s="8"/>
      <c r="E21" s="8"/>
      <c r="F21" s="8"/>
      <c r="G21" s="106"/>
      <c r="H21" s="23"/>
      <c r="I21" s="49"/>
      <c r="J21" s="47" t="e">
        <f t="shared" si="0"/>
        <v>#NUM!</v>
      </c>
      <c r="K21" s="50" t="e">
        <f>VLOOKUP(J21,Merginu_Duomenys!$B$7:$D$39,2)</f>
        <v>#NUM!</v>
      </c>
      <c r="L21" s="50" t="e">
        <f>VLOOKUP(J21,Merginu_Duomenys!$B$7:$D$39,3)</f>
        <v>#NUM!</v>
      </c>
      <c r="M21" s="50" t="e">
        <f t="shared" si="5"/>
        <v>#NUM!</v>
      </c>
      <c r="N21" s="50" t="e">
        <f t="shared" si="6"/>
        <v>#NUM!</v>
      </c>
      <c r="O21" s="50" t="e">
        <f t="shared" si="7"/>
        <v>#NUM!</v>
      </c>
      <c r="P21" s="48"/>
      <c r="Q21" s="48"/>
      <c r="R21" s="48"/>
      <c r="S21" s="25"/>
      <c r="T21" s="31">
        <f t="shared" si="1"/>
        <v>0</v>
      </c>
      <c r="U21">
        <f t="shared" si="2"/>
        <v>0</v>
      </c>
      <c r="V21" s="19">
        <f t="shared" si="8"/>
        <v>0</v>
      </c>
      <c r="W21">
        <f t="shared" si="3"/>
        <v>0</v>
      </c>
      <c r="X21" s="19">
        <f t="shared" si="9"/>
        <v>0</v>
      </c>
    </row>
    <row r="22" spans="1:24" ht="16.5" customHeight="1">
      <c r="A22" s="1">
        <v>13</v>
      </c>
      <c r="B22" s="9"/>
      <c r="C22" s="7">
        <f t="shared" si="4"/>
      </c>
      <c r="D22" s="8"/>
      <c r="E22" s="8"/>
      <c r="F22" s="8"/>
      <c r="G22" s="106"/>
      <c r="H22" s="23"/>
      <c r="I22" s="49"/>
      <c r="J22" s="47" t="e">
        <f t="shared" si="0"/>
        <v>#NUM!</v>
      </c>
      <c r="K22" s="50" t="e">
        <f>VLOOKUP(J22,Merginu_Duomenys!$B$7:$D$39,2)</f>
        <v>#NUM!</v>
      </c>
      <c r="L22" s="50" t="e">
        <f>VLOOKUP(J22,Merginu_Duomenys!$B$7:$D$39,3)</f>
        <v>#NUM!</v>
      </c>
      <c r="M22" s="50" t="e">
        <f t="shared" si="5"/>
        <v>#NUM!</v>
      </c>
      <c r="N22" s="50" t="e">
        <f t="shared" si="6"/>
        <v>#NUM!</v>
      </c>
      <c r="O22" s="50" t="e">
        <f t="shared" si="7"/>
        <v>#NUM!</v>
      </c>
      <c r="P22" s="48"/>
      <c r="Q22" s="48"/>
      <c r="R22" s="48"/>
      <c r="S22" s="25"/>
      <c r="T22" s="31">
        <f t="shared" si="1"/>
        <v>0</v>
      </c>
      <c r="U22">
        <f t="shared" si="2"/>
        <v>0</v>
      </c>
      <c r="V22" s="19">
        <f t="shared" si="8"/>
        <v>0</v>
      </c>
      <c r="W22">
        <f t="shared" si="3"/>
        <v>0</v>
      </c>
      <c r="X22" s="19">
        <f t="shared" si="9"/>
        <v>0</v>
      </c>
    </row>
    <row r="23" spans="1:24" ht="16.5" customHeight="1">
      <c r="A23" s="1">
        <v>14</v>
      </c>
      <c r="B23" s="9"/>
      <c r="C23" s="7">
        <f t="shared" si="4"/>
      </c>
      <c r="D23" s="9"/>
      <c r="E23" s="9"/>
      <c r="F23" s="8"/>
      <c r="G23" s="106"/>
      <c r="H23" s="23"/>
      <c r="I23" s="49"/>
      <c r="J23" s="47" t="e">
        <f t="shared" si="0"/>
        <v>#NUM!</v>
      </c>
      <c r="K23" s="50" t="e">
        <f>VLOOKUP(J23,Merginu_Duomenys!$B$7:$D$39,2)</f>
        <v>#NUM!</v>
      </c>
      <c r="L23" s="50" t="e">
        <f>VLOOKUP(J23,Merginu_Duomenys!$B$7:$D$39,3)</f>
        <v>#NUM!</v>
      </c>
      <c r="M23" s="50" t="e">
        <f t="shared" si="5"/>
        <v>#NUM!</v>
      </c>
      <c r="N23" s="50" t="e">
        <f t="shared" si="6"/>
        <v>#NUM!</v>
      </c>
      <c r="O23" s="50" t="e">
        <f t="shared" si="7"/>
        <v>#NUM!</v>
      </c>
      <c r="P23" s="48"/>
      <c r="Q23" s="48"/>
      <c r="R23" s="48"/>
      <c r="S23" s="25"/>
      <c r="T23" s="31">
        <f t="shared" si="1"/>
        <v>0</v>
      </c>
      <c r="U23">
        <f t="shared" si="2"/>
        <v>0</v>
      </c>
      <c r="V23" s="19">
        <f t="shared" si="8"/>
        <v>0</v>
      </c>
      <c r="W23">
        <f t="shared" si="3"/>
        <v>0</v>
      </c>
      <c r="X23" s="19">
        <f t="shared" si="9"/>
        <v>0</v>
      </c>
    </row>
    <row r="24" spans="1:24" ht="16.5" customHeight="1">
      <c r="A24" s="1">
        <v>15</v>
      </c>
      <c r="B24" s="9"/>
      <c r="C24" s="7">
        <f t="shared" si="4"/>
      </c>
      <c r="D24" s="8"/>
      <c r="E24" s="8"/>
      <c r="F24" s="8"/>
      <c r="G24" s="106"/>
      <c r="H24" s="23"/>
      <c r="I24" s="49"/>
      <c r="J24" s="47" t="e">
        <f t="shared" si="0"/>
        <v>#NUM!</v>
      </c>
      <c r="K24" s="50" t="e">
        <f>VLOOKUP(J24,Merginu_Duomenys!$B$7:$D$39,2)</f>
        <v>#NUM!</v>
      </c>
      <c r="L24" s="50" t="e">
        <f>VLOOKUP(J24,Merginu_Duomenys!$B$7:$D$39,3)</f>
        <v>#NUM!</v>
      </c>
      <c r="M24" s="50" t="e">
        <f t="shared" si="5"/>
        <v>#NUM!</v>
      </c>
      <c r="N24" s="50" t="e">
        <f t="shared" si="6"/>
        <v>#NUM!</v>
      </c>
      <c r="O24" s="50" t="e">
        <f t="shared" si="7"/>
        <v>#NUM!</v>
      </c>
      <c r="P24" s="48"/>
      <c r="Q24" s="48"/>
      <c r="R24" s="48"/>
      <c r="S24" s="25"/>
      <c r="T24" s="31">
        <f t="shared" si="1"/>
        <v>0</v>
      </c>
      <c r="U24">
        <f t="shared" si="2"/>
        <v>0</v>
      </c>
      <c r="V24" s="19">
        <f t="shared" si="8"/>
        <v>0</v>
      </c>
      <c r="W24">
        <f t="shared" si="3"/>
        <v>0</v>
      </c>
      <c r="X24" s="19">
        <f t="shared" si="9"/>
        <v>0</v>
      </c>
    </row>
    <row r="25" spans="1:24" ht="16.5" customHeight="1">
      <c r="A25" s="1">
        <v>16</v>
      </c>
      <c r="B25" s="9"/>
      <c r="C25" s="7">
        <f t="shared" si="4"/>
      </c>
      <c r="D25" s="8"/>
      <c r="E25" s="8"/>
      <c r="F25" s="8"/>
      <c r="G25" s="106"/>
      <c r="H25" s="23"/>
      <c r="I25" s="49"/>
      <c r="J25" s="47" t="e">
        <f t="shared" si="0"/>
        <v>#NUM!</v>
      </c>
      <c r="K25" s="50" t="e">
        <f>VLOOKUP(J25,Merginu_Duomenys!$B$7:$D$39,2)</f>
        <v>#NUM!</v>
      </c>
      <c r="L25" s="50" t="e">
        <f>VLOOKUP(J25,Merginu_Duomenys!$B$7:$D$39,3)</f>
        <v>#NUM!</v>
      </c>
      <c r="M25" s="50" t="e">
        <f t="shared" si="5"/>
        <v>#NUM!</v>
      </c>
      <c r="N25" s="50" t="e">
        <f t="shared" si="6"/>
        <v>#NUM!</v>
      </c>
      <c r="O25" s="50" t="e">
        <f t="shared" si="7"/>
        <v>#NUM!</v>
      </c>
      <c r="P25" s="48"/>
      <c r="Q25" s="48"/>
      <c r="R25" s="48"/>
      <c r="S25" s="25"/>
      <c r="T25" s="31">
        <f t="shared" si="1"/>
        <v>0</v>
      </c>
      <c r="U25">
        <f t="shared" si="2"/>
        <v>0</v>
      </c>
      <c r="V25" s="19">
        <f t="shared" si="8"/>
        <v>0</v>
      </c>
      <c r="W25">
        <f t="shared" si="3"/>
        <v>0</v>
      </c>
      <c r="X25" s="19">
        <f t="shared" si="9"/>
        <v>0</v>
      </c>
    </row>
    <row r="26" spans="1:24" ht="16.5" customHeight="1">
      <c r="A26" s="1">
        <v>17</v>
      </c>
      <c r="B26" s="9"/>
      <c r="C26" s="7">
        <f t="shared" si="4"/>
      </c>
      <c r="D26" s="9"/>
      <c r="E26" s="9"/>
      <c r="F26" s="10"/>
      <c r="G26" s="106"/>
      <c r="H26" s="23"/>
      <c r="I26" s="49"/>
      <c r="J26" s="47" t="e">
        <f t="shared" si="0"/>
        <v>#NUM!</v>
      </c>
      <c r="K26" s="50" t="e">
        <f>VLOOKUP(J26,Merginu_Duomenys!$B$7:$D$39,2)</f>
        <v>#NUM!</v>
      </c>
      <c r="L26" s="50" t="e">
        <f>VLOOKUP(J26,Merginu_Duomenys!$B$7:$D$39,3)</f>
        <v>#NUM!</v>
      </c>
      <c r="M26" s="50" t="e">
        <f t="shared" si="5"/>
        <v>#NUM!</v>
      </c>
      <c r="N26" s="50" t="e">
        <f t="shared" si="6"/>
        <v>#NUM!</v>
      </c>
      <c r="O26" s="50" t="e">
        <f t="shared" si="7"/>
        <v>#NUM!</v>
      </c>
      <c r="P26" s="48"/>
      <c r="Q26" s="48"/>
      <c r="R26" s="48"/>
      <c r="S26" s="25"/>
      <c r="T26" s="31">
        <f t="shared" si="1"/>
        <v>0</v>
      </c>
      <c r="U26">
        <f t="shared" si="2"/>
        <v>0</v>
      </c>
      <c r="V26" s="19">
        <f t="shared" si="8"/>
        <v>0</v>
      </c>
      <c r="W26">
        <f t="shared" si="3"/>
        <v>0</v>
      </c>
      <c r="X26" s="19">
        <f t="shared" si="9"/>
        <v>0</v>
      </c>
    </row>
    <row r="27" spans="1:24" ht="16.5" customHeight="1">
      <c r="A27" s="1">
        <v>18</v>
      </c>
      <c r="B27" s="9"/>
      <c r="C27" s="7">
        <f t="shared" si="4"/>
      </c>
      <c r="D27" s="9"/>
      <c r="E27" s="9"/>
      <c r="F27" s="10"/>
      <c r="G27" s="106"/>
      <c r="H27" s="23"/>
      <c r="I27" s="49"/>
      <c r="J27" s="47" t="e">
        <f t="shared" si="0"/>
        <v>#NUM!</v>
      </c>
      <c r="K27" s="50" t="e">
        <f>VLOOKUP(J27,Merginu_Duomenys!$B$7:$D$39,2)</f>
        <v>#NUM!</v>
      </c>
      <c r="L27" s="50" t="e">
        <f>VLOOKUP(J27,Merginu_Duomenys!$B$7:$D$39,3)</f>
        <v>#NUM!</v>
      </c>
      <c r="M27" s="50" t="e">
        <f t="shared" si="5"/>
        <v>#NUM!</v>
      </c>
      <c r="N27" s="50" t="e">
        <f t="shared" si="6"/>
        <v>#NUM!</v>
      </c>
      <c r="O27" s="50" t="e">
        <f t="shared" si="7"/>
        <v>#NUM!</v>
      </c>
      <c r="P27" s="48"/>
      <c r="Q27" s="48"/>
      <c r="R27" s="48"/>
      <c r="S27" s="25"/>
      <c r="T27" s="31"/>
      <c r="V27" s="19"/>
      <c r="X27" s="19"/>
    </row>
    <row r="28" spans="1:24" ht="16.5" customHeight="1">
      <c r="A28" s="1">
        <v>19</v>
      </c>
      <c r="B28" s="9"/>
      <c r="C28" s="7">
        <f t="shared" si="4"/>
      </c>
      <c r="D28" s="9"/>
      <c r="E28" s="9"/>
      <c r="F28" s="10"/>
      <c r="G28" s="106"/>
      <c r="H28" s="23"/>
      <c r="I28" s="49"/>
      <c r="J28" s="47" t="e">
        <f t="shared" si="0"/>
        <v>#NUM!</v>
      </c>
      <c r="K28" s="50" t="e">
        <f>VLOOKUP(J28,Merginu_Duomenys!$B$7:$D$39,2)</f>
        <v>#NUM!</v>
      </c>
      <c r="L28" s="50" t="e">
        <f>VLOOKUP(J28,Merginu_Duomenys!$B$7:$D$39,3)</f>
        <v>#NUM!</v>
      </c>
      <c r="M28" s="50" t="e">
        <f t="shared" si="5"/>
        <v>#NUM!</v>
      </c>
      <c r="N28" s="50" t="e">
        <f t="shared" si="6"/>
        <v>#NUM!</v>
      </c>
      <c r="O28" s="50" t="e">
        <f t="shared" si="7"/>
        <v>#NUM!</v>
      </c>
      <c r="P28" s="48"/>
      <c r="Q28" s="48"/>
      <c r="R28" s="48"/>
      <c r="S28" s="25"/>
      <c r="T28" s="31"/>
      <c r="V28" s="19"/>
      <c r="X28" s="19"/>
    </row>
    <row r="29" spans="1:24" ht="16.5" customHeight="1" thickBot="1">
      <c r="A29" s="1">
        <v>20</v>
      </c>
      <c r="B29" s="9"/>
      <c r="C29" s="7">
        <f t="shared" si="4"/>
      </c>
      <c r="D29" s="9"/>
      <c r="E29" s="9"/>
      <c r="F29" s="10"/>
      <c r="G29" s="106"/>
      <c r="H29" s="23"/>
      <c r="I29" s="49"/>
      <c r="J29" s="47" t="e">
        <f t="shared" si="0"/>
        <v>#NUM!</v>
      </c>
      <c r="K29" s="50" t="e">
        <f>VLOOKUP(J29,Merginu_Duomenys!$B$7:$D$39,2)</f>
        <v>#NUM!</v>
      </c>
      <c r="L29" s="50" t="e">
        <f>VLOOKUP(J29,Merginu_Duomenys!$B$7:$D$39,3)</f>
        <v>#NUM!</v>
      </c>
      <c r="M29" s="50" t="e">
        <f t="shared" si="5"/>
        <v>#NUM!</v>
      </c>
      <c r="N29" s="50" t="e">
        <f t="shared" si="6"/>
        <v>#NUM!</v>
      </c>
      <c r="O29" s="50" t="e">
        <f t="shared" si="7"/>
        <v>#NUM!</v>
      </c>
      <c r="P29" s="48"/>
      <c r="Q29" s="48"/>
      <c r="R29" s="48"/>
      <c r="S29" s="25"/>
      <c r="T29" s="31"/>
      <c r="V29" s="19"/>
      <c r="X29" s="19"/>
    </row>
    <row r="30" spans="1:24" ht="16.5" customHeight="1">
      <c r="A30" s="40" t="s">
        <v>259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19">
        <f>SUM(V10:V29)</f>
        <v>0</v>
      </c>
      <c r="X30" s="19">
        <f>SUM(X10:X29)</f>
        <v>0</v>
      </c>
    </row>
    <row r="31" spans="1:19" ht="15" customHeight="1">
      <c r="A31" s="41"/>
      <c r="G31" s="128" t="s">
        <v>163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</row>
    <row r="32" ht="10.5" customHeight="1"/>
    <row r="33" spans="1:19" ht="16.5" customHeight="1">
      <c r="A33" s="3"/>
      <c r="B33" s="109" t="s">
        <v>165</v>
      </c>
      <c r="C33" s="6"/>
      <c r="D33" s="117"/>
      <c r="E33" s="117"/>
      <c r="F33" s="117"/>
      <c r="G33" s="117"/>
      <c r="H33" s="4"/>
      <c r="I33" s="4"/>
      <c r="J33" s="4"/>
      <c r="K33" s="4"/>
      <c r="L33" s="4"/>
      <c r="M33" s="4"/>
      <c r="N33" s="4"/>
      <c r="O33" s="4"/>
      <c r="P33" s="4"/>
      <c r="Q33" s="108" t="s">
        <v>162</v>
      </c>
      <c r="R33" s="119"/>
      <c r="S33" s="119"/>
    </row>
    <row r="34" spans="4:20" ht="15">
      <c r="D34" s="112" t="s">
        <v>164</v>
      </c>
      <c r="E34" s="112"/>
      <c r="F34" s="112"/>
      <c r="G34" s="43" t="s">
        <v>2</v>
      </c>
      <c r="J34" s="5"/>
      <c r="K34" s="5"/>
      <c r="L34" s="5"/>
      <c r="M34" s="5"/>
      <c r="N34" s="5"/>
      <c r="O34" s="5"/>
      <c r="R34" s="53" t="s">
        <v>164</v>
      </c>
      <c r="S34" s="43" t="s">
        <v>2</v>
      </c>
      <c r="T34" s="42"/>
    </row>
  </sheetData>
  <sheetProtection/>
  <mergeCells count="22">
    <mergeCell ref="G8:G9"/>
    <mergeCell ref="R6:S6"/>
    <mergeCell ref="A3:S3"/>
    <mergeCell ref="G31:S31"/>
    <mergeCell ref="A1:S1"/>
    <mergeCell ref="D4:Q4"/>
    <mergeCell ref="D5:Q5"/>
    <mergeCell ref="A6:B6"/>
    <mergeCell ref="A8:A9"/>
    <mergeCell ref="B8:B9"/>
    <mergeCell ref="C8:C9"/>
    <mergeCell ref="D8:F8"/>
    <mergeCell ref="W8:X8"/>
    <mergeCell ref="D33:G33"/>
    <mergeCell ref="R33:S33"/>
    <mergeCell ref="S8:S9"/>
    <mergeCell ref="U8:V8"/>
    <mergeCell ref="D34:F34"/>
    <mergeCell ref="H8:H9"/>
    <mergeCell ref="I8:I9"/>
    <mergeCell ref="J8:O8"/>
    <mergeCell ref="P8:R8"/>
  </mergeCells>
  <dataValidations count="12">
    <dataValidation type="list" allowBlank="1" showInputMessage="1" sqref="I10:I29">
      <formula1>Kiu</formula1>
    </dataValidation>
    <dataValidation type="decimal" allowBlank="1" showInputMessage="1" showErrorMessage="1" sqref="F10:F29">
      <formula1>1</formula1>
      <formula2>31</formula2>
    </dataValidation>
    <dataValidation type="decimal" allowBlank="1" showInputMessage="1" showErrorMessage="1" sqref="E10:E29">
      <formula1>1</formula1>
      <formula2>12</formula2>
    </dataValidation>
    <dataValidation type="decimal" allowBlank="1" showInputMessage="1" showErrorMessage="1" sqref="D10:D29">
      <formula1>1950</formula1>
      <formula2>2020</formula2>
    </dataValidation>
    <dataValidation type="list" allowBlank="1" showInputMessage="1" showErrorMessage="1" sqref="M10:M29">
      <formula1>MKATA</formula1>
    </dataValidation>
    <dataValidation type="list" allowBlank="1" showInputMessage="1" showErrorMessage="1" sqref="N10:N29">
      <formula1>MSANBON</formula1>
    </dataValidation>
    <dataValidation type="list" allowBlank="1" showInputMessage="1" showErrorMessage="1" sqref="O10:O29">
      <formula1>MIPPON</formula1>
    </dataValidation>
    <dataValidation type="list" allowBlank="1" showInputMessage="1" showErrorMessage="1" sqref="G11:G29">
      <formula1>Treneriai</formula1>
    </dataValidation>
    <dataValidation type="list" allowBlank="1" showInputMessage="1" sqref="G10">
      <formula1>Treneriai</formula1>
    </dataValidation>
    <dataValidation type="list" showInputMessage="1" sqref="P10:P29">
      <formula1>INDIRECT($M10)</formula1>
    </dataValidation>
    <dataValidation type="list" allowBlank="1" showInputMessage="1" sqref="Q10:Q29">
      <formula1>INDIRECT($N10)</formula1>
    </dataValidation>
    <dataValidation type="list" allowBlank="1" showInputMessage="1" sqref="R10:R29">
      <formula1>INDIRECT($O10)</formula1>
    </dataValidation>
  </dataValidation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3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421875" style="0" customWidth="1"/>
    <col min="2" max="2" width="22.7109375" style="0" customWidth="1"/>
    <col min="3" max="3" width="23.8515625" style="0" hidden="1" customWidth="1"/>
    <col min="4" max="4" width="6.28125" style="0" customWidth="1"/>
    <col min="5" max="5" width="8.28125" style="0" customWidth="1"/>
    <col min="6" max="6" width="6.28125" style="0" customWidth="1"/>
    <col min="7" max="7" width="15.28125" style="0" customWidth="1"/>
    <col min="8" max="8" width="6.8515625" style="0" hidden="1" customWidth="1"/>
    <col min="9" max="9" width="6.8515625" style="0" customWidth="1"/>
    <col min="10" max="10" width="11.28125" style="0" hidden="1" customWidth="1"/>
    <col min="11" max="11" width="15.28125" style="0" hidden="1" customWidth="1"/>
    <col min="12" max="12" width="11.140625" style="0" hidden="1" customWidth="1"/>
    <col min="13" max="13" width="14.421875" style="0" hidden="1" customWidth="1"/>
    <col min="14" max="14" width="17.57421875" style="0" hidden="1" customWidth="1"/>
    <col min="15" max="15" width="16.57421875" style="0" hidden="1" customWidth="1"/>
    <col min="16" max="17" width="23.421875" style="0" bestFit="1" customWidth="1"/>
    <col min="18" max="18" width="22.7109375" style="0" bestFit="1" customWidth="1"/>
    <col min="19" max="19" width="11.8515625" style="0" customWidth="1"/>
  </cols>
  <sheetData>
    <row r="1" spans="1:19" ht="26.25">
      <c r="A1" s="114" t="str">
        <f>Vaikinu_Duomenys!B3</f>
        <v>X International Shotokan karat tournament "Tiger way"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ht="9" customHeight="1"/>
    <row r="3" spans="1:19" ht="17.25" customHeight="1">
      <c r="A3" s="127" t="s">
        <v>152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9.5" customHeight="1">
      <c r="A4" s="3"/>
      <c r="B4" s="3"/>
      <c r="C4" s="3"/>
      <c r="D4" s="115">
        <f>IF(REFEREE!$D$3="","",REFEREE!$D$3)</f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4"/>
      <c r="S4" s="3"/>
    </row>
    <row r="5" spans="2:19" ht="9.75" customHeight="1">
      <c r="B5" s="39"/>
      <c r="C5" s="39"/>
      <c r="D5" s="116" t="s">
        <v>153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59"/>
      <c r="S5" s="39"/>
    </row>
    <row r="6" spans="1:19" ht="18.75">
      <c r="A6" s="129"/>
      <c r="B6" s="129"/>
      <c r="C6" s="11"/>
      <c r="D6" s="11"/>
      <c r="E6" s="11"/>
      <c r="Q6" s="107">
        <f>Vaikinu_Duomenys!B4</f>
        <v>41587</v>
      </c>
      <c r="R6" s="133" t="str">
        <f>Vaikinu_Duomenys!B5</f>
        <v>Kaunas, Lithuania</v>
      </c>
      <c r="S6" s="133"/>
    </row>
    <row r="7" spans="1:5" ht="3.75" customHeight="1" thickBot="1">
      <c r="A7" s="11"/>
      <c r="B7" s="11"/>
      <c r="C7" s="11"/>
      <c r="D7" s="11"/>
      <c r="E7" s="11"/>
    </row>
    <row r="8" spans="1:19" ht="18.75" customHeight="1">
      <c r="A8" s="130" t="s">
        <v>154</v>
      </c>
      <c r="B8" s="126" t="s">
        <v>155</v>
      </c>
      <c r="C8" s="126" t="s">
        <v>18</v>
      </c>
      <c r="D8" s="126" t="s">
        <v>156</v>
      </c>
      <c r="E8" s="126"/>
      <c r="F8" s="126"/>
      <c r="G8" s="126" t="s">
        <v>160</v>
      </c>
      <c r="H8" s="123" t="s">
        <v>8</v>
      </c>
      <c r="I8" s="123" t="s">
        <v>1</v>
      </c>
      <c r="J8" s="125" t="s">
        <v>53</v>
      </c>
      <c r="K8" s="125"/>
      <c r="L8" s="125"/>
      <c r="M8" s="125"/>
      <c r="N8" s="125"/>
      <c r="O8" s="125"/>
      <c r="P8" s="126" t="s">
        <v>161</v>
      </c>
      <c r="Q8" s="126"/>
      <c r="R8" s="126"/>
      <c r="S8" s="120" t="s">
        <v>162</v>
      </c>
    </row>
    <row r="9" spans="1:19" ht="18.75" customHeight="1" thickBot="1">
      <c r="A9" s="131"/>
      <c r="B9" s="132"/>
      <c r="C9" s="132"/>
      <c r="D9" s="28" t="s">
        <v>157</v>
      </c>
      <c r="E9" s="28" t="s">
        <v>158</v>
      </c>
      <c r="F9" s="29" t="s">
        <v>159</v>
      </c>
      <c r="G9" s="132"/>
      <c r="H9" s="124"/>
      <c r="I9" s="124"/>
      <c r="J9" s="30" t="s">
        <v>9</v>
      </c>
      <c r="K9" s="37" t="s">
        <v>11</v>
      </c>
      <c r="L9" s="30" t="s">
        <v>36</v>
      </c>
      <c r="M9" s="30" t="s">
        <v>47</v>
      </c>
      <c r="N9" s="30" t="s">
        <v>61</v>
      </c>
      <c r="O9" s="30" t="s">
        <v>62</v>
      </c>
      <c r="P9" s="44" t="s">
        <v>10</v>
      </c>
      <c r="Q9" s="44" t="s">
        <v>63</v>
      </c>
      <c r="R9" s="45" t="s">
        <v>64</v>
      </c>
      <c r="S9" s="121"/>
    </row>
    <row r="10" spans="1:19" ht="16.5" customHeight="1">
      <c r="A10" s="2">
        <v>1</v>
      </c>
      <c r="B10" s="7"/>
      <c r="C10" s="7">
        <f>$D$4</f>
      </c>
      <c r="D10" s="7"/>
      <c r="E10" s="7"/>
      <c r="F10" s="7"/>
      <c r="G10" s="106"/>
      <c r="H10" s="26"/>
      <c r="I10" s="46"/>
      <c r="J10" s="47" t="e">
        <f aca="true" t="shared" si="0" ref="J10:J29">DATEDIF(DATE(D10,E10,F10),$Q$6,"Y")</f>
        <v>#NUM!</v>
      </c>
      <c r="K10" s="50" t="e">
        <f>VLOOKUP(J10,Vaikinu_Duomenys!$B$7:$D$39,2)</f>
        <v>#NUM!</v>
      </c>
      <c r="L10" s="50" t="e">
        <f>VLOOKUP(J10,Vaikinu_Duomenys!$B$7:$D$39,3)</f>
        <v>#NUM!</v>
      </c>
      <c r="M10" s="50" t="e">
        <f aca="true" t="shared" si="1" ref="M10:M29">"KATA"&amp;L10</f>
        <v>#NUM!</v>
      </c>
      <c r="N10" s="50" t="e">
        <f>"SANBON"&amp;L10</f>
        <v>#NUM!</v>
      </c>
      <c r="O10" s="50" t="e">
        <f>"IPPON"&amp;L10</f>
        <v>#NUM!</v>
      </c>
      <c r="P10" s="48"/>
      <c r="Q10" s="48"/>
      <c r="R10" s="48"/>
      <c r="S10" s="27"/>
    </row>
    <row r="11" spans="1:19" ht="16.5" customHeight="1">
      <c r="A11" s="1">
        <v>2</v>
      </c>
      <c r="B11" s="8"/>
      <c r="C11" s="7">
        <f aca="true" t="shared" si="2" ref="C11:C29">$D$4</f>
      </c>
      <c r="D11" s="8"/>
      <c r="E11" s="8"/>
      <c r="F11" s="8"/>
      <c r="G11" s="106"/>
      <c r="H11" s="24"/>
      <c r="I11" s="49"/>
      <c r="J11" s="47" t="e">
        <f t="shared" si="0"/>
        <v>#NUM!</v>
      </c>
      <c r="K11" s="50" t="e">
        <f>VLOOKUP(J11,Vaikinu_Duomenys!$B$7:$D$27,2)</f>
        <v>#NUM!</v>
      </c>
      <c r="L11" s="50" t="e">
        <f>VLOOKUP(J11,Vaikinu_Duomenys!$B$7:$D$27,3)</f>
        <v>#NUM!</v>
      </c>
      <c r="M11" s="50" t="e">
        <f t="shared" si="1"/>
        <v>#NUM!</v>
      </c>
      <c r="N11" s="50" t="e">
        <f>"KUMITE"&amp;L11</f>
        <v>#NUM!</v>
      </c>
      <c r="O11" s="50" t="e">
        <f>"FANTOM"&amp;L11</f>
        <v>#NUM!</v>
      </c>
      <c r="P11" s="48"/>
      <c r="Q11" s="48"/>
      <c r="R11" s="48"/>
      <c r="S11" s="25"/>
    </row>
    <row r="12" spans="1:19" ht="16.5" customHeight="1">
      <c r="A12" s="1">
        <v>3</v>
      </c>
      <c r="B12" s="8"/>
      <c r="C12" s="7">
        <f t="shared" si="2"/>
      </c>
      <c r="D12" s="8"/>
      <c r="E12" s="8"/>
      <c r="F12" s="8"/>
      <c r="G12" s="106"/>
      <c r="H12" s="24"/>
      <c r="I12" s="49"/>
      <c r="J12" s="47" t="e">
        <f t="shared" si="0"/>
        <v>#NUM!</v>
      </c>
      <c r="K12" s="50" t="e">
        <f>VLOOKUP(J12,Vaikinu_Duomenys!$B$7:$D$27,2)</f>
        <v>#NUM!</v>
      </c>
      <c r="L12" s="50" t="e">
        <f>VLOOKUP(J12,Vaikinu_Duomenys!$B$7:$D$27,3)</f>
        <v>#NUM!</v>
      </c>
      <c r="M12" s="50" t="e">
        <f t="shared" si="1"/>
        <v>#NUM!</v>
      </c>
      <c r="N12" s="50" t="e">
        <f>"KUMITE"&amp;L12</f>
        <v>#NUM!</v>
      </c>
      <c r="O12" s="50" t="e">
        <f>"FANTOM"&amp;L12</f>
        <v>#NUM!</v>
      </c>
      <c r="P12" s="48"/>
      <c r="Q12" s="48"/>
      <c r="R12" s="48"/>
      <c r="S12" s="25"/>
    </row>
    <row r="13" spans="1:19" ht="16.5" customHeight="1">
      <c r="A13" s="1">
        <v>4</v>
      </c>
      <c r="B13" s="8"/>
      <c r="C13" s="7">
        <f t="shared" si="2"/>
      </c>
      <c r="D13" s="8"/>
      <c r="E13" s="8"/>
      <c r="F13" s="8"/>
      <c r="G13" s="106"/>
      <c r="H13" s="24"/>
      <c r="I13" s="49"/>
      <c r="J13" s="47" t="e">
        <f t="shared" si="0"/>
        <v>#NUM!</v>
      </c>
      <c r="K13" s="50" t="e">
        <f>VLOOKUP(J13,Vaikinu_Duomenys!$B$7:$D$27,2)</f>
        <v>#NUM!</v>
      </c>
      <c r="L13" s="50" t="e">
        <f>VLOOKUP(J13,Vaikinu_Duomenys!$B$7:$D$27,3)</f>
        <v>#NUM!</v>
      </c>
      <c r="M13" s="50" t="e">
        <f>"KATA"&amp;L13</f>
        <v>#NUM!</v>
      </c>
      <c r="N13" s="50" t="e">
        <f>"KUMITE"&amp;L13</f>
        <v>#NUM!</v>
      </c>
      <c r="O13" s="50" t="e">
        <f>"FANTOM"&amp;L13</f>
        <v>#NUM!</v>
      </c>
      <c r="P13" s="48"/>
      <c r="Q13" s="48"/>
      <c r="R13" s="48"/>
      <c r="S13" s="25"/>
    </row>
    <row r="14" spans="1:19" ht="16.5" customHeight="1">
      <c r="A14" s="1">
        <v>5</v>
      </c>
      <c r="B14" s="8"/>
      <c r="C14" s="7">
        <f t="shared" si="2"/>
      </c>
      <c r="D14" s="8"/>
      <c r="E14" s="8"/>
      <c r="F14" s="8"/>
      <c r="G14" s="106"/>
      <c r="H14" s="24"/>
      <c r="I14" s="49"/>
      <c r="J14" s="47" t="e">
        <f t="shared" si="0"/>
        <v>#NUM!</v>
      </c>
      <c r="K14" s="50" t="e">
        <f>VLOOKUP(J14,Vaikinu_Duomenys!$B$7:$D$27,2)</f>
        <v>#NUM!</v>
      </c>
      <c r="L14" s="50" t="e">
        <f>VLOOKUP(J14,Vaikinu_Duomenys!$B$7:$D$27,3)</f>
        <v>#NUM!</v>
      </c>
      <c r="M14" s="50" t="e">
        <f t="shared" si="1"/>
        <v>#NUM!</v>
      </c>
      <c r="N14" s="50" t="e">
        <f aca="true" t="shared" si="3" ref="N14:N29">"KUMITE"&amp;L14</f>
        <v>#NUM!</v>
      </c>
      <c r="O14" s="50" t="e">
        <f aca="true" t="shared" si="4" ref="O14:O29">"FANTOM"&amp;L14</f>
        <v>#NUM!</v>
      </c>
      <c r="P14" s="48"/>
      <c r="Q14" s="48"/>
      <c r="R14" s="48"/>
      <c r="S14" s="25"/>
    </row>
    <row r="15" spans="1:19" ht="16.5" customHeight="1">
      <c r="A15" s="1">
        <v>6</v>
      </c>
      <c r="B15" s="8"/>
      <c r="C15" s="7">
        <f t="shared" si="2"/>
      </c>
      <c r="D15" s="8"/>
      <c r="E15" s="8"/>
      <c r="F15" s="8"/>
      <c r="G15" s="106"/>
      <c r="H15" s="24"/>
      <c r="I15" s="49"/>
      <c r="J15" s="47" t="e">
        <f t="shared" si="0"/>
        <v>#NUM!</v>
      </c>
      <c r="K15" s="50" t="e">
        <f>VLOOKUP(J15,Vaikinu_Duomenys!$B$7:$D$27,2)</f>
        <v>#NUM!</v>
      </c>
      <c r="L15" s="50" t="e">
        <f>VLOOKUP(J15,Vaikinu_Duomenys!$B$7:$D$27,3)</f>
        <v>#NUM!</v>
      </c>
      <c r="M15" s="50" t="e">
        <f t="shared" si="1"/>
        <v>#NUM!</v>
      </c>
      <c r="N15" s="50" t="e">
        <f t="shared" si="3"/>
        <v>#NUM!</v>
      </c>
      <c r="O15" s="50" t="e">
        <f t="shared" si="4"/>
        <v>#NUM!</v>
      </c>
      <c r="P15" s="48"/>
      <c r="Q15" s="48"/>
      <c r="R15" s="48"/>
      <c r="S15" s="25"/>
    </row>
    <row r="16" spans="1:19" ht="16.5" customHeight="1">
      <c r="A16" s="1">
        <v>7</v>
      </c>
      <c r="B16" s="8"/>
      <c r="C16" s="7">
        <f t="shared" si="2"/>
      </c>
      <c r="D16" s="8"/>
      <c r="E16" s="8"/>
      <c r="F16" s="8"/>
      <c r="G16" s="106"/>
      <c r="H16" s="24"/>
      <c r="I16" s="49"/>
      <c r="J16" s="47" t="e">
        <f t="shared" si="0"/>
        <v>#NUM!</v>
      </c>
      <c r="K16" s="50" t="e">
        <f>VLOOKUP(J16,Vaikinu_Duomenys!$B$7:$D$27,2)</f>
        <v>#NUM!</v>
      </c>
      <c r="L16" s="50" t="e">
        <f>VLOOKUP(J16,Vaikinu_Duomenys!$B$7:$D$27,3)</f>
        <v>#NUM!</v>
      </c>
      <c r="M16" s="50" t="e">
        <f t="shared" si="1"/>
        <v>#NUM!</v>
      </c>
      <c r="N16" s="50" t="e">
        <f t="shared" si="3"/>
        <v>#NUM!</v>
      </c>
      <c r="O16" s="50" t="e">
        <f t="shared" si="4"/>
        <v>#NUM!</v>
      </c>
      <c r="P16" s="48"/>
      <c r="Q16" s="48"/>
      <c r="R16" s="48"/>
      <c r="S16" s="25"/>
    </row>
    <row r="17" spans="1:19" ht="16.5" customHeight="1">
      <c r="A17" s="1">
        <v>8</v>
      </c>
      <c r="B17" s="9"/>
      <c r="C17" s="7">
        <f t="shared" si="2"/>
      </c>
      <c r="D17" s="8"/>
      <c r="E17" s="8"/>
      <c r="F17" s="8"/>
      <c r="G17" s="106"/>
      <c r="H17" s="23"/>
      <c r="I17" s="49"/>
      <c r="J17" s="47" t="e">
        <f t="shared" si="0"/>
        <v>#NUM!</v>
      </c>
      <c r="K17" s="50" t="e">
        <f>VLOOKUP(J17,Vaikinu_Duomenys!$B$7:$D$27,2)</f>
        <v>#NUM!</v>
      </c>
      <c r="L17" s="50" t="e">
        <f>VLOOKUP(J17,Vaikinu_Duomenys!$B$7:$D$27,3)</f>
        <v>#NUM!</v>
      </c>
      <c r="M17" s="50" t="e">
        <f t="shared" si="1"/>
        <v>#NUM!</v>
      </c>
      <c r="N17" s="50" t="e">
        <f t="shared" si="3"/>
        <v>#NUM!</v>
      </c>
      <c r="O17" s="50" t="e">
        <f t="shared" si="4"/>
        <v>#NUM!</v>
      </c>
      <c r="P17" s="48"/>
      <c r="Q17" s="48"/>
      <c r="R17" s="48"/>
      <c r="S17" s="25"/>
    </row>
    <row r="18" spans="1:19" ht="16.5" customHeight="1">
      <c r="A18" s="1">
        <v>9</v>
      </c>
      <c r="B18" s="9"/>
      <c r="C18" s="7">
        <f t="shared" si="2"/>
      </c>
      <c r="D18" s="8"/>
      <c r="E18" s="8"/>
      <c r="F18" s="8"/>
      <c r="G18" s="106"/>
      <c r="H18" s="23"/>
      <c r="I18" s="49"/>
      <c r="J18" s="47" t="e">
        <f t="shared" si="0"/>
        <v>#NUM!</v>
      </c>
      <c r="K18" s="50" t="e">
        <f>VLOOKUP(J18,Vaikinu_Duomenys!$B$7:$D$27,2)</f>
        <v>#NUM!</v>
      </c>
      <c r="L18" s="50" t="e">
        <f>VLOOKUP(J18,Vaikinu_Duomenys!$B$7:$D$27,3)</f>
        <v>#NUM!</v>
      </c>
      <c r="M18" s="50" t="e">
        <f t="shared" si="1"/>
        <v>#NUM!</v>
      </c>
      <c r="N18" s="50" t="e">
        <f t="shared" si="3"/>
        <v>#NUM!</v>
      </c>
      <c r="O18" s="50" t="e">
        <f t="shared" si="4"/>
        <v>#NUM!</v>
      </c>
      <c r="P18" s="48"/>
      <c r="Q18" s="48"/>
      <c r="R18" s="48"/>
      <c r="S18" s="25"/>
    </row>
    <row r="19" spans="1:19" ht="16.5" customHeight="1">
      <c r="A19" s="1">
        <v>10</v>
      </c>
      <c r="B19" s="9"/>
      <c r="C19" s="7">
        <f t="shared" si="2"/>
      </c>
      <c r="D19" s="8"/>
      <c r="E19" s="8"/>
      <c r="F19" s="8"/>
      <c r="G19" s="106"/>
      <c r="H19" s="23"/>
      <c r="I19" s="49"/>
      <c r="J19" s="47" t="e">
        <f t="shared" si="0"/>
        <v>#NUM!</v>
      </c>
      <c r="K19" s="50" t="e">
        <f>VLOOKUP(J19,Vaikinu_Duomenys!$B$7:$D$27,2)</f>
        <v>#NUM!</v>
      </c>
      <c r="L19" s="50" t="e">
        <f>VLOOKUP(J19,Vaikinu_Duomenys!$B$7:$D$27,3)</f>
        <v>#NUM!</v>
      </c>
      <c r="M19" s="50" t="e">
        <f t="shared" si="1"/>
        <v>#NUM!</v>
      </c>
      <c r="N19" s="50" t="e">
        <f t="shared" si="3"/>
        <v>#NUM!</v>
      </c>
      <c r="O19" s="50" t="e">
        <f t="shared" si="4"/>
        <v>#NUM!</v>
      </c>
      <c r="P19" s="48"/>
      <c r="Q19" s="48"/>
      <c r="R19" s="48"/>
      <c r="S19" s="25"/>
    </row>
    <row r="20" spans="1:19" ht="16.5" customHeight="1">
      <c r="A20" s="1">
        <v>11</v>
      </c>
      <c r="B20" s="9"/>
      <c r="C20" s="7">
        <f t="shared" si="2"/>
      </c>
      <c r="D20" s="8"/>
      <c r="E20" s="8"/>
      <c r="F20" s="8"/>
      <c r="G20" s="106"/>
      <c r="H20" s="23"/>
      <c r="I20" s="49"/>
      <c r="J20" s="47" t="e">
        <f t="shared" si="0"/>
        <v>#NUM!</v>
      </c>
      <c r="K20" s="50" t="e">
        <f>VLOOKUP(J20,Vaikinu_Duomenys!$B$7:$D$27,2)</f>
        <v>#NUM!</v>
      </c>
      <c r="L20" s="50" t="e">
        <f>VLOOKUP(J20,Vaikinu_Duomenys!$B$7:$D$27,3)</f>
        <v>#NUM!</v>
      </c>
      <c r="M20" s="50" t="e">
        <f t="shared" si="1"/>
        <v>#NUM!</v>
      </c>
      <c r="N20" s="50" t="e">
        <f t="shared" si="3"/>
        <v>#NUM!</v>
      </c>
      <c r="O20" s="50" t="e">
        <f t="shared" si="4"/>
        <v>#NUM!</v>
      </c>
      <c r="P20" s="48"/>
      <c r="Q20" s="48"/>
      <c r="R20" s="48"/>
      <c r="S20" s="25"/>
    </row>
    <row r="21" spans="1:19" ht="16.5" customHeight="1">
      <c r="A21" s="1">
        <v>12</v>
      </c>
      <c r="B21" s="9"/>
      <c r="C21" s="7">
        <f t="shared" si="2"/>
      </c>
      <c r="D21" s="8"/>
      <c r="E21" s="8"/>
      <c r="F21" s="8"/>
      <c r="G21" s="106"/>
      <c r="H21" s="23"/>
      <c r="I21" s="49"/>
      <c r="J21" s="47" t="e">
        <f t="shared" si="0"/>
        <v>#NUM!</v>
      </c>
      <c r="K21" s="50" t="e">
        <f>VLOOKUP(J21,Vaikinu_Duomenys!$B$7:$D$27,2)</f>
        <v>#NUM!</v>
      </c>
      <c r="L21" s="50" t="e">
        <f>VLOOKUP(J21,Vaikinu_Duomenys!$B$7:$D$27,3)</f>
        <v>#NUM!</v>
      </c>
      <c r="M21" s="50" t="e">
        <f t="shared" si="1"/>
        <v>#NUM!</v>
      </c>
      <c r="N21" s="50" t="e">
        <f t="shared" si="3"/>
        <v>#NUM!</v>
      </c>
      <c r="O21" s="50" t="e">
        <f t="shared" si="4"/>
        <v>#NUM!</v>
      </c>
      <c r="P21" s="48"/>
      <c r="Q21" s="48"/>
      <c r="R21" s="48"/>
      <c r="S21" s="25"/>
    </row>
    <row r="22" spans="1:19" ht="16.5" customHeight="1">
      <c r="A22" s="1">
        <v>13</v>
      </c>
      <c r="B22" s="9"/>
      <c r="C22" s="7">
        <f t="shared" si="2"/>
      </c>
      <c r="D22" s="8"/>
      <c r="E22" s="8"/>
      <c r="F22" s="8"/>
      <c r="G22" s="106"/>
      <c r="H22" s="23"/>
      <c r="I22" s="49"/>
      <c r="J22" s="47" t="e">
        <f t="shared" si="0"/>
        <v>#NUM!</v>
      </c>
      <c r="K22" s="50" t="e">
        <f>VLOOKUP(J22,Vaikinu_Duomenys!$B$7:$D$27,2)</f>
        <v>#NUM!</v>
      </c>
      <c r="L22" s="50" t="e">
        <f>VLOOKUP(J22,Vaikinu_Duomenys!$B$7:$D$27,3)</f>
        <v>#NUM!</v>
      </c>
      <c r="M22" s="50" t="e">
        <f t="shared" si="1"/>
        <v>#NUM!</v>
      </c>
      <c r="N22" s="50" t="e">
        <f t="shared" si="3"/>
        <v>#NUM!</v>
      </c>
      <c r="O22" s="50" t="e">
        <f t="shared" si="4"/>
        <v>#NUM!</v>
      </c>
      <c r="P22" s="48"/>
      <c r="Q22" s="48"/>
      <c r="R22" s="48"/>
      <c r="S22" s="25"/>
    </row>
    <row r="23" spans="1:19" ht="16.5" customHeight="1">
      <c r="A23" s="1">
        <v>14</v>
      </c>
      <c r="B23" s="9"/>
      <c r="C23" s="7">
        <f t="shared" si="2"/>
      </c>
      <c r="D23" s="9"/>
      <c r="E23" s="9"/>
      <c r="F23" s="8"/>
      <c r="G23" s="106"/>
      <c r="H23" s="23"/>
      <c r="I23" s="49"/>
      <c r="J23" s="47" t="e">
        <f t="shared" si="0"/>
        <v>#NUM!</v>
      </c>
      <c r="K23" s="50" t="e">
        <f>VLOOKUP(J23,Vaikinu_Duomenys!$B$7:$D$27,2)</f>
        <v>#NUM!</v>
      </c>
      <c r="L23" s="50" t="e">
        <f>VLOOKUP(J23,Vaikinu_Duomenys!$B$7:$D$27,3)</f>
        <v>#NUM!</v>
      </c>
      <c r="M23" s="50" t="e">
        <f t="shared" si="1"/>
        <v>#NUM!</v>
      </c>
      <c r="N23" s="50" t="e">
        <f t="shared" si="3"/>
        <v>#NUM!</v>
      </c>
      <c r="O23" s="50" t="e">
        <f t="shared" si="4"/>
        <v>#NUM!</v>
      </c>
      <c r="P23" s="48"/>
      <c r="Q23" s="48"/>
      <c r="R23" s="48"/>
      <c r="S23" s="25"/>
    </row>
    <row r="24" spans="1:19" ht="16.5" customHeight="1">
      <c r="A24" s="1">
        <v>15</v>
      </c>
      <c r="B24" s="9"/>
      <c r="C24" s="7">
        <f t="shared" si="2"/>
      </c>
      <c r="D24" s="8"/>
      <c r="E24" s="8"/>
      <c r="F24" s="8"/>
      <c r="G24" s="106"/>
      <c r="H24" s="23"/>
      <c r="I24" s="49"/>
      <c r="J24" s="47" t="e">
        <f t="shared" si="0"/>
        <v>#NUM!</v>
      </c>
      <c r="K24" s="50" t="e">
        <f>VLOOKUP(J24,Vaikinu_Duomenys!$B$7:$D$27,2)</f>
        <v>#NUM!</v>
      </c>
      <c r="L24" s="50" t="e">
        <f>VLOOKUP(J24,Vaikinu_Duomenys!$B$7:$D$27,3)</f>
        <v>#NUM!</v>
      </c>
      <c r="M24" s="50" t="e">
        <f t="shared" si="1"/>
        <v>#NUM!</v>
      </c>
      <c r="N24" s="50" t="e">
        <f t="shared" si="3"/>
        <v>#NUM!</v>
      </c>
      <c r="O24" s="50" t="e">
        <f t="shared" si="4"/>
        <v>#NUM!</v>
      </c>
      <c r="P24" s="48"/>
      <c r="Q24" s="48"/>
      <c r="R24" s="48"/>
      <c r="S24" s="25"/>
    </row>
    <row r="25" spans="1:19" ht="16.5" customHeight="1">
      <c r="A25" s="1">
        <v>16</v>
      </c>
      <c r="B25" s="9"/>
      <c r="C25" s="7">
        <f t="shared" si="2"/>
      </c>
      <c r="D25" s="8"/>
      <c r="E25" s="8"/>
      <c r="F25" s="8"/>
      <c r="G25" s="106"/>
      <c r="H25" s="23"/>
      <c r="I25" s="49"/>
      <c r="J25" s="47" t="e">
        <f t="shared" si="0"/>
        <v>#NUM!</v>
      </c>
      <c r="K25" s="50" t="e">
        <f>VLOOKUP(J25,Vaikinu_Duomenys!$B$7:$D$27,2)</f>
        <v>#NUM!</v>
      </c>
      <c r="L25" s="50" t="e">
        <f>VLOOKUP(J25,Vaikinu_Duomenys!$B$7:$D$27,3)</f>
        <v>#NUM!</v>
      </c>
      <c r="M25" s="50" t="e">
        <f t="shared" si="1"/>
        <v>#NUM!</v>
      </c>
      <c r="N25" s="50" t="e">
        <f t="shared" si="3"/>
        <v>#NUM!</v>
      </c>
      <c r="O25" s="50" t="e">
        <f t="shared" si="4"/>
        <v>#NUM!</v>
      </c>
      <c r="P25" s="48"/>
      <c r="Q25" s="48"/>
      <c r="R25" s="48"/>
      <c r="S25" s="25"/>
    </row>
    <row r="26" spans="1:19" ht="16.5" customHeight="1">
      <c r="A26" s="1">
        <v>17</v>
      </c>
      <c r="B26" s="9"/>
      <c r="C26" s="7">
        <f t="shared" si="2"/>
      </c>
      <c r="D26" s="9"/>
      <c r="E26" s="9"/>
      <c r="F26" s="10"/>
      <c r="G26" s="106"/>
      <c r="H26" s="23"/>
      <c r="I26" s="49"/>
      <c r="J26" s="47" t="e">
        <f t="shared" si="0"/>
        <v>#NUM!</v>
      </c>
      <c r="K26" s="50" t="e">
        <f>VLOOKUP(J26,Vaikinu_Duomenys!$B$7:$D$27,2)</f>
        <v>#NUM!</v>
      </c>
      <c r="L26" s="50" t="e">
        <f>VLOOKUP(J26,Vaikinu_Duomenys!$B$7:$D$27,3)</f>
        <v>#NUM!</v>
      </c>
      <c r="M26" s="50" t="e">
        <f t="shared" si="1"/>
        <v>#NUM!</v>
      </c>
      <c r="N26" s="50" t="e">
        <f t="shared" si="3"/>
        <v>#NUM!</v>
      </c>
      <c r="O26" s="50" t="e">
        <f t="shared" si="4"/>
        <v>#NUM!</v>
      </c>
      <c r="P26" s="48"/>
      <c r="Q26" s="48"/>
      <c r="R26" s="48"/>
      <c r="S26" s="25"/>
    </row>
    <row r="27" spans="1:19" ht="16.5" customHeight="1">
      <c r="A27" s="1">
        <v>18</v>
      </c>
      <c r="B27" s="9"/>
      <c r="C27" s="7">
        <f t="shared" si="2"/>
      </c>
      <c r="D27" s="9"/>
      <c r="E27" s="9"/>
      <c r="F27" s="10"/>
      <c r="G27" s="106"/>
      <c r="H27" s="23"/>
      <c r="I27" s="49"/>
      <c r="J27" s="47" t="e">
        <f t="shared" si="0"/>
        <v>#NUM!</v>
      </c>
      <c r="K27" s="50" t="e">
        <f>VLOOKUP(J27,Vaikinu_Duomenys!$B$7:$D$27,2)</f>
        <v>#NUM!</v>
      </c>
      <c r="L27" s="50" t="e">
        <f>VLOOKUP(J27,Vaikinu_Duomenys!$B$7:$D$27,3)</f>
        <v>#NUM!</v>
      </c>
      <c r="M27" s="50" t="e">
        <f t="shared" si="1"/>
        <v>#NUM!</v>
      </c>
      <c r="N27" s="50" t="e">
        <f t="shared" si="3"/>
        <v>#NUM!</v>
      </c>
      <c r="O27" s="50" t="e">
        <f t="shared" si="4"/>
        <v>#NUM!</v>
      </c>
      <c r="P27" s="48"/>
      <c r="Q27" s="48"/>
      <c r="R27" s="48"/>
      <c r="S27" s="25"/>
    </row>
    <row r="28" spans="1:19" ht="16.5" customHeight="1">
      <c r="A28" s="1">
        <v>19</v>
      </c>
      <c r="B28" s="9"/>
      <c r="C28" s="7">
        <f t="shared" si="2"/>
      </c>
      <c r="D28" s="9"/>
      <c r="E28" s="9"/>
      <c r="F28" s="10"/>
      <c r="G28" s="106"/>
      <c r="H28" s="23"/>
      <c r="I28" s="49"/>
      <c r="J28" s="47" t="e">
        <f t="shared" si="0"/>
        <v>#NUM!</v>
      </c>
      <c r="K28" s="50" t="e">
        <f>VLOOKUP(J28,Vaikinu_Duomenys!$B$7:$D$27,2)</f>
        <v>#NUM!</v>
      </c>
      <c r="L28" s="50" t="e">
        <f>VLOOKUP(J28,Vaikinu_Duomenys!$B$7:$D$27,3)</f>
        <v>#NUM!</v>
      </c>
      <c r="M28" s="50" t="e">
        <f t="shared" si="1"/>
        <v>#NUM!</v>
      </c>
      <c r="N28" s="50" t="e">
        <f t="shared" si="3"/>
        <v>#NUM!</v>
      </c>
      <c r="O28" s="50" t="e">
        <f t="shared" si="4"/>
        <v>#NUM!</v>
      </c>
      <c r="P28" s="48"/>
      <c r="Q28" s="48"/>
      <c r="R28" s="48"/>
      <c r="S28" s="25"/>
    </row>
    <row r="29" spans="1:19" ht="16.5" customHeight="1" thickBot="1">
      <c r="A29" s="1">
        <v>20</v>
      </c>
      <c r="B29" s="9"/>
      <c r="C29" s="7">
        <f t="shared" si="2"/>
      </c>
      <c r="D29" s="9"/>
      <c r="E29" s="9"/>
      <c r="F29" s="10"/>
      <c r="G29" s="106"/>
      <c r="H29" s="23"/>
      <c r="I29" s="49"/>
      <c r="J29" s="47" t="e">
        <f t="shared" si="0"/>
        <v>#NUM!</v>
      </c>
      <c r="K29" s="50" t="e">
        <f>VLOOKUP(J29,Vaikinu_Duomenys!$B$7:$D$27,2)</f>
        <v>#NUM!</v>
      </c>
      <c r="L29" s="50" t="e">
        <f>VLOOKUP(J29,Vaikinu_Duomenys!$B$7:$D$27,3)</f>
        <v>#NUM!</v>
      </c>
      <c r="M29" s="50" t="e">
        <f t="shared" si="1"/>
        <v>#NUM!</v>
      </c>
      <c r="N29" s="50" t="e">
        <f t="shared" si="3"/>
        <v>#NUM!</v>
      </c>
      <c r="O29" s="50" t="e">
        <f t="shared" si="4"/>
        <v>#NUM!</v>
      </c>
      <c r="P29" s="48"/>
      <c r="Q29" s="48"/>
      <c r="R29" s="48"/>
      <c r="S29" s="25"/>
    </row>
    <row r="30" spans="1:19" ht="16.5" customHeight="1">
      <c r="A30" s="40" t="s">
        <v>259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5" customHeight="1">
      <c r="A31" s="41"/>
      <c r="G31" s="128" t="s">
        <v>163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</row>
    <row r="32" ht="10.5" customHeight="1"/>
    <row r="33" spans="1:19" ht="16.5" customHeight="1">
      <c r="A33" s="3"/>
      <c r="B33" s="109" t="s">
        <v>165</v>
      </c>
      <c r="C33" s="6"/>
      <c r="D33" s="117"/>
      <c r="E33" s="117"/>
      <c r="F33" s="117"/>
      <c r="G33" s="117"/>
      <c r="H33" s="4"/>
      <c r="I33" s="4"/>
      <c r="J33" s="4"/>
      <c r="K33" s="4"/>
      <c r="L33" s="4"/>
      <c r="M33" s="4"/>
      <c r="N33" s="4"/>
      <c r="O33" s="4"/>
      <c r="P33" s="4"/>
      <c r="Q33" s="108" t="s">
        <v>162</v>
      </c>
      <c r="R33" s="119"/>
      <c r="S33" s="119"/>
    </row>
    <row r="34" spans="4:19" ht="15">
      <c r="D34" s="112" t="s">
        <v>164</v>
      </c>
      <c r="E34" s="112"/>
      <c r="F34" s="112"/>
      <c r="G34" s="43" t="s">
        <v>2</v>
      </c>
      <c r="J34" s="5"/>
      <c r="K34" s="5"/>
      <c r="L34" s="5"/>
      <c r="M34" s="5"/>
      <c r="N34" s="5"/>
      <c r="O34" s="5"/>
      <c r="R34" s="53" t="s">
        <v>164</v>
      </c>
      <c r="S34" s="43" t="s">
        <v>2</v>
      </c>
    </row>
  </sheetData>
  <sheetProtection/>
  <mergeCells count="20">
    <mergeCell ref="P8:R8"/>
    <mergeCell ref="D33:G33"/>
    <mergeCell ref="D34:F34"/>
    <mergeCell ref="R33:S33"/>
    <mergeCell ref="R6:S6"/>
    <mergeCell ref="A3:S3"/>
    <mergeCell ref="G31:S31"/>
    <mergeCell ref="J8:O8"/>
    <mergeCell ref="S8:S9"/>
    <mergeCell ref="H8:H9"/>
    <mergeCell ref="A1:S1"/>
    <mergeCell ref="I8:I9"/>
    <mergeCell ref="A8:A9"/>
    <mergeCell ref="B8:B9"/>
    <mergeCell ref="A6:B6"/>
    <mergeCell ref="G8:G9"/>
    <mergeCell ref="C8:C9"/>
    <mergeCell ref="D8:F8"/>
    <mergeCell ref="D4:Q4"/>
    <mergeCell ref="D5:Q5"/>
  </mergeCells>
  <dataValidations count="11">
    <dataValidation type="decimal" allowBlank="1" showInputMessage="1" showErrorMessage="1" sqref="D10:D29">
      <formula1>1950</formula1>
      <formula2>2020</formula2>
    </dataValidation>
    <dataValidation type="decimal" allowBlank="1" showInputMessage="1" showErrorMessage="1" sqref="E10:E29">
      <formula1>1</formula1>
      <formula2>12</formula2>
    </dataValidation>
    <dataValidation type="decimal" allowBlank="1" showInputMessage="1" showErrorMessage="1" sqref="F10:F29">
      <formula1>1</formula1>
      <formula2>31</formula2>
    </dataValidation>
    <dataValidation type="list" allowBlank="1" showInputMessage="1" sqref="I10:I29">
      <formula1>Kiu</formula1>
    </dataValidation>
    <dataValidation type="list" allowBlank="1" showInputMessage="1" showErrorMessage="1" sqref="M10:M29">
      <formula1>KATA</formula1>
    </dataValidation>
    <dataValidation type="list" allowBlank="1" showInputMessage="1" showErrorMessage="1" sqref="N10:N29">
      <formula1>KUMITE</formula1>
    </dataValidation>
    <dataValidation type="list" allowBlank="1" showInputMessage="1" showErrorMessage="1" sqref="O10:O29">
      <formula1>FANTOM</formula1>
    </dataValidation>
    <dataValidation type="list" allowBlank="1" showInputMessage="1" sqref="G10:G29">
      <formula1>Treneriai</formula1>
    </dataValidation>
    <dataValidation type="list" allowBlank="1" showInputMessage="1" sqref="P10:P29">
      <formula1>INDIRECT($M10)</formula1>
    </dataValidation>
    <dataValidation type="list" allowBlank="1" showInputMessage="1" sqref="Q10:Q29">
      <formula1>INDIRECT($N10)</formula1>
    </dataValidation>
    <dataValidation type="list" allowBlank="1" showInputMessage="1" sqref="R10:R29">
      <formula1>INDIRECT($O10)</formula1>
    </dataValidation>
  </dataValidation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B1">
      <selection activeCell="M29" sqref="M29"/>
    </sheetView>
  </sheetViews>
  <sheetFormatPr defaultColWidth="9.140625" defaultRowHeight="15"/>
  <cols>
    <col min="1" max="1" width="15.140625" style="0" customWidth="1"/>
    <col min="2" max="2" width="10.7109375" style="0" customWidth="1"/>
    <col min="3" max="3" width="13.8515625" style="0" customWidth="1"/>
    <col min="4" max="4" width="10.421875" style="0" customWidth="1"/>
    <col min="5" max="5" width="14.140625" style="0" customWidth="1"/>
    <col min="6" max="6" width="23.57421875" style="0" customWidth="1"/>
    <col min="7" max="7" width="21.8515625" style="0" bestFit="1" customWidth="1"/>
    <col min="8" max="8" width="23.140625" style="0" bestFit="1" customWidth="1"/>
    <col min="9" max="11" width="23.8515625" style="0" bestFit="1" customWidth="1"/>
    <col min="12" max="12" width="11.57421875" style="0" bestFit="1" customWidth="1"/>
    <col min="13" max="13" width="12.7109375" style="0" bestFit="1" customWidth="1"/>
    <col min="14" max="15" width="20.57421875" style="0" bestFit="1" customWidth="1"/>
  </cols>
  <sheetData>
    <row r="2" spans="1:5" ht="15">
      <c r="A2" s="74"/>
      <c r="B2" s="75"/>
      <c r="C2" s="74"/>
      <c r="D2" s="74"/>
      <c r="E2" s="74"/>
    </row>
    <row r="3" spans="1:6" ht="15">
      <c r="A3" s="76" t="s">
        <v>33</v>
      </c>
      <c r="F3" s="76" t="s">
        <v>109</v>
      </c>
    </row>
    <row r="4" spans="1:9" ht="15">
      <c r="A4" s="22" t="s">
        <v>1</v>
      </c>
      <c r="B4" s="14" t="s">
        <v>9</v>
      </c>
      <c r="C4" s="14" t="s">
        <v>11</v>
      </c>
      <c r="D4" s="22" t="s">
        <v>35</v>
      </c>
      <c r="F4" s="20" t="s">
        <v>33</v>
      </c>
      <c r="G4" s="51" t="s">
        <v>42</v>
      </c>
      <c r="H4" s="51" t="s">
        <v>75</v>
      </c>
      <c r="I4" s="52" t="s">
        <v>76</v>
      </c>
    </row>
    <row r="5" spans="1:9" ht="15">
      <c r="A5" s="21" t="s">
        <v>19</v>
      </c>
      <c r="B5" s="18">
        <v>2</v>
      </c>
      <c r="C5" s="91" t="s">
        <v>114</v>
      </c>
      <c r="D5" s="57" t="s">
        <v>115</v>
      </c>
      <c r="F5" s="13" t="s">
        <v>12</v>
      </c>
      <c r="G5" s="21" t="s">
        <v>118</v>
      </c>
      <c r="H5" s="21" t="s">
        <v>124</v>
      </c>
      <c r="I5" s="21" t="s">
        <v>130</v>
      </c>
    </row>
    <row r="6" spans="1:9" ht="15">
      <c r="A6" s="21" t="s">
        <v>20</v>
      </c>
      <c r="B6" s="18">
        <v>3</v>
      </c>
      <c r="C6" s="91" t="s">
        <v>114</v>
      </c>
      <c r="D6" s="57" t="s">
        <v>115</v>
      </c>
      <c r="F6" s="16" t="s">
        <v>13</v>
      </c>
      <c r="G6" s="21" t="s">
        <v>136</v>
      </c>
      <c r="H6" s="21" t="s">
        <v>137</v>
      </c>
      <c r="I6" s="21" t="s">
        <v>138</v>
      </c>
    </row>
    <row r="7" spans="1:9" ht="15">
      <c r="A7" s="21" t="s">
        <v>21</v>
      </c>
      <c r="B7" s="18">
        <v>4</v>
      </c>
      <c r="C7" s="91" t="s">
        <v>114</v>
      </c>
      <c r="D7" s="57" t="s">
        <v>115</v>
      </c>
      <c r="F7" s="16" t="s">
        <v>14</v>
      </c>
      <c r="G7" s="21" t="s">
        <v>139</v>
      </c>
      <c r="H7" s="21" t="s">
        <v>140</v>
      </c>
      <c r="I7" s="21" t="s">
        <v>141</v>
      </c>
    </row>
    <row r="8" spans="1:9" ht="15">
      <c r="A8" s="21" t="s">
        <v>22</v>
      </c>
      <c r="B8" s="18">
        <v>5</v>
      </c>
      <c r="C8" s="91" t="s">
        <v>114</v>
      </c>
      <c r="D8" s="57" t="s">
        <v>115</v>
      </c>
      <c r="F8" s="13" t="s">
        <v>15</v>
      </c>
      <c r="G8" s="21" t="s">
        <v>119</v>
      </c>
      <c r="H8" s="21" t="s">
        <v>125</v>
      </c>
      <c r="I8" s="21" t="s">
        <v>131</v>
      </c>
    </row>
    <row r="9" spans="1:9" ht="15">
      <c r="A9" s="21" t="s">
        <v>23</v>
      </c>
      <c r="B9" s="15">
        <v>6</v>
      </c>
      <c r="C9" s="16" t="s">
        <v>12</v>
      </c>
      <c r="D9" s="55" t="s">
        <v>34</v>
      </c>
      <c r="F9" s="13" t="s">
        <v>16</v>
      </c>
      <c r="G9" s="21" t="s">
        <v>120</v>
      </c>
      <c r="H9" s="21" t="s">
        <v>126</v>
      </c>
      <c r="I9" s="21" t="s">
        <v>132</v>
      </c>
    </row>
    <row r="10" spans="1:9" ht="15">
      <c r="A10" s="21" t="s">
        <v>24</v>
      </c>
      <c r="B10" s="15">
        <v>7</v>
      </c>
      <c r="C10" s="16" t="s">
        <v>12</v>
      </c>
      <c r="D10" s="55" t="s">
        <v>34</v>
      </c>
      <c r="F10" s="16" t="s">
        <v>112</v>
      </c>
      <c r="G10" s="21" t="s">
        <v>121</v>
      </c>
      <c r="H10" s="21" t="s">
        <v>127</v>
      </c>
      <c r="I10" s="21" t="s">
        <v>133</v>
      </c>
    </row>
    <row r="11" spans="1:9" ht="15">
      <c r="A11" s="21" t="s">
        <v>25</v>
      </c>
      <c r="B11" s="15">
        <v>8</v>
      </c>
      <c r="C11" s="16" t="s">
        <v>13</v>
      </c>
      <c r="D11" s="55" t="s">
        <v>37</v>
      </c>
      <c r="F11" s="91" t="s">
        <v>114</v>
      </c>
      <c r="G11" s="57" t="s">
        <v>122</v>
      </c>
      <c r="H11" s="57" t="s">
        <v>128</v>
      </c>
      <c r="I11" s="57" t="s">
        <v>134</v>
      </c>
    </row>
    <row r="12" spans="1:9" ht="15">
      <c r="A12" s="21" t="s">
        <v>26</v>
      </c>
      <c r="B12" s="15">
        <v>9</v>
      </c>
      <c r="C12" s="16" t="s">
        <v>13</v>
      </c>
      <c r="D12" s="55" t="s">
        <v>37</v>
      </c>
      <c r="F12" s="17" t="s">
        <v>116</v>
      </c>
      <c r="G12" s="56" t="s">
        <v>123</v>
      </c>
      <c r="H12" s="56" t="s">
        <v>129</v>
      </c>
      <c r="I12" s="56" t="s">
        <v>135</v>
      </c>
    </row>
    <row r="13" spans="1:9" ht="15">
      <c r="A13" s="21" t="s">
        <v>27</v>
      </c>
      <c r="B13" s="15">
        <v>10</v>
      </c>
      <c r="C13" s="16" t="s">
        <v>14</v>
      </c>
      <c r="D13" s="55" t="s">
        <v>38</v>
      </c>
      <c r="F13" s="77"/>
      <c r="G13" s="78"/>
      <c r="H13" s="78"/>
      <c r="I13" s="78"/>
    </row>
    <row r="14" spans="1:9" ht="15">
      <c r="A14" s="21" t="s">
        <v>28</v>
      </c>
      <c r="B14" s="15">
        <v>11</v>
      </c>
      <c r="C14" s="16" t="s">
        <v>14</v>
      </c>
      <c r="D14" s="55" t="s">
        <v>38</v>
      </c>
      <c r="F14" s="77"/>
      <c r="G14" s="78"/>
      <c r="H14" s="78"/>
      <c r="I14" s="78"/>
    </row>
    <row r="15" spans="1:6" ht="15">
      <c r="A15" s="21" t="s">
        <v>29</v>
      </c>
      <c r="B15" s="15">
        <v>12</v>
      </c>
      <c r="C15" s="16" t="s">
        <v>15</v>
      </c>
      <c r="D15" s="55" t="s">
        <v>39</v>
      </c>
      <c r="F15" s="76" t="s">
        <v>111</v>
      </c>
    </row>
    <row r="16" spans="1:13" ht="15">
      <c r="A16" s="21" t="s">
        <v>30</v>
      </c>
      <c r="B16" s="15">
        <v>13</v>
      </c>
      <c r="C16" s="16" t="s">
        <v>15</v>
      </c>
      <c r="D16" s="55" t="s">
        <v>39</v>
      </c>
      <c r="F16" s="85" t="s">
        <v>12</v>
      </c>
      <c r="G16" s="92" t="s">
        <v>13</v>
      </c>
      <c r="H16" s="92" t="s">
        <v>14</v>
      </c>
      <c r="I16" s="85" t="s">
        <v>15</v>
      </c>
      <c r="J16" s="85" t="s">
        <v>16</v>
      </c>
      <c r="K16" s="85" t="s">
        <v>112</v>
      </c>
      <c r="L16" s="85" t="s">
        <v>56</v>
      </c>
      <c r="M16" s="85" t="s">
        <v>56</v>
      </c>
    </row>
    <row r="17" spans="1:13" ht="15">
      <c r="A17" s="21" t="s">
        <v>31</v>
      </c>
      <c r="B17" s="15">
        <v>14</v>
      </c>
      <c r="C17" s="16" t="s">
        <v>16</v>
      </c>
      <c r="D17" s="55" t="s">
        <v>40</v>
      </c>
      <c r="F17" s="86" t="s">
        <v>10</v>
      </c>
      <c r="G17" s="87"/>
      <c r="H17" s="87"/>
      <c r="I17" s="87"/>
      <c r="J17" s="87"/>
      <c r="K17" s="87"/>
      <c r="L17" s="87"/>
      <c r="M17" s="88"/>
    </row>
    <row r="18" spans="1:13" ht="15">
      <c r="A18" s="21" t="s">
        <v>32</v>
      </c>
      <c r="B18" s="15">
        <v>15</v>
      </c>
      <c r="C18" s="16" t="s">
        <v>16</v>
      </c>
      <c r="D18" s="55" t="s">
        <v>40</v>
      </c>
      <c r="F18" s="89" t="s">
        <v>229</v>
      </c>
      <c r="G18" s="89" t="s">
        <v>230</v>
      </c>
      <c r="H18" s="89" t="s">
        <v>231</v>
      </c>
      <c r="I18" s="89" t="s">
        <v>232</v>
      </c>
      <c r="J18" s="89" t="s">
        <v>233</v>
      </c>
      <c r="K18" s="89" t="s">
        <v>234</v>
      </c>
      <c r="L18" s="87" t="s">
        <v>167</v>
      </c>
      <c r="M18" s="87" t="s">
        <v>168</v>
      </c>
    </row>
    <row r="19" spans="1:13" ht="15">
      <c r="A19" s="21" t="s">
        <v>31</v>
      </c>
      <c r="B19" s="15">
        <v>16</v>
      </c>
      <c r="C19" s="16" t="s">
        <v>112</v>
      </c>
      <c r="D19" s="55" t="s">
        <v>113</v>
      </c>
      <c r="E19" s="5"/>
      <c r="F19" s="89"/>
      <c r="G19" s="89" t="s">
        <v>235</v>
      </c>
      <c r="H19" s="89" t="s">
        <v>236</v>
      </c>
      <c r="I19" s="89" t="s">
        <v>237</v>
      </c>
      <c r="J19" s="89" t="s">
        <v>238</v>
      </c>
      <c r="K19" s="89" t="s">
        <v>239</v>
      </c>
      <c r="L19" s="87"/>
      <c r="M19" s="87"/>
    </row>
    <row r="20" spans="2:13" ht="15">
      <c r="B20" s="15">
        <v>17</v>
      </c>
      <c r="C20" s="16" t="s">
        <v>112</v>
      </c>
      <c r="D20" s="55" t="s">
        <v>113</v>
      </c>
      <c r="F20" s="87"/>
      <c r="G20" s="87"/>
      <c r="H20" s="89"/>
      <c r="I20" s="89" t="s">
        <v>240</v>
      </c>
      <c r="J20" s="89" t="s">
        <v>241</v>
      </c>
      <c r="K20" s="89" t="s">
        <v>242</v>
      </c>
      <c r="L20" s="87"/>
      <c r="M20" s="87"/>
    </row>
    <row r="21" spans="2:13" ht="15">
      <c r="B21" s="15">
        <v>18</v>
      </c>
      <c r="C21" s="16" t="s">
        <v>112</v>
      </c>
      <c r="D21" s="55" t="s">
        <v>113</v>
      </c>
      <c r="F21" s="87"/>
      <c r="G21" s="87"/>
      <c r="H21" s="89"/>
      <c r="I21" s="89"/>
      <c r="J21" s="87"/>
      <c r="K21" s="89"/>
      <c r="L21" s="87"/>
      <c r="M21" s="87"/>
    </row>
    <row r="22" spans="2:13" ht="15">
      <c r="B22" s="15">
        <v>19</v>
      </c>
      <c r="C22" s="16" t="s">
        <v>112</v>
      </c>
      <c r="D22" s="55" t="s">
        <v>113</v>
      </c>
      <c r="F22" s="86" t="s">
        <v>83</v>
      </c>
      <c r="G22" s="87"/>
      <c r="H22" s="87"/>
      <c r="I22" s="87"/>
      <c r="J22" s="87"/>
      <c r="K22" s="87"/>
      <c r="L22" s="87"/>
      <c r="M22" s="87"/>
    </row>
    <row r="23" spans="2:13" ht="15">
      <c r="B23" s="15">
        <v>20</v>
      </c>
      <c r="C23" s="16" t="s">
        <v>112</v>
      </c>
      <c r="D23" s="55" t="s">
        <v>113</v>
      </c>
      <c r="F23" s="89" t="s">
        <v>243</v>
      </c>
      <c r="G23" s="89" t="s">
        <v>244</v>
      </c>
      <c r="H23" s="89" t="s">
        <v>245</v>
      </c>
      <c r="I23" s="89" t="s">
        <v>246</v>
      </c>
      <c r="J23" s="89" t="s">
        <v>247</v>
      </c>
      <c r="K23" s="89" t="s">
        <v>248</v>
      </c>
      <c r="L23" s="87" t="s">
        <v>167</v>
      </c>
      <c r="M23" s="87" t="s">
        <v>168</v>
      </c>
    </row>
    <row r="24" spans="2:13" ht="15">
      <c r="B24" s="15">
        <v>21</v>
      </c>
      <c r="C24" s="17" t="s">
        <v>116</v>
      </c>
      <c r="D24" s="56" t="s">
        <v>117</v>
      </c>
      <c r="F24" s="87"/>
      <c r="G24" s="89" t="s">
        <v>249</v>
      </c>
      <c r="H24" s="89" t="s">
        <v>250</v>
      </c>
      <c r="I24" s="89" t="s">
        <v>251</v>
      </c>
      <c r="J24" s="89" t="s">
        <v>252</v>
      </c>
      <c r="K24" s="89" t="s">
        <v>253</v>
      </c>
      <c r="L24" s="87"/>
      <c r="M24" s="87"/>
    </row>
    <row r="25" spans="2:13" ht="15">
      <c r="B25" s="15">
        <v>22</v>
      </c>
      <c r="C25" s="17" t="s">
        <v>116</v>
      </c>
      <c r="D25" s="56" t="s">
        <v>117</v>
      </c>
      <c r="F25" s="87"/>
      <c r="G25" s="87"/>
      <c r="H25" s="89"/>
      <c r="I25" s="89" t="s">
        <v>254</v>
      </c>
      <c r="J25" s="89" t="s">
        <v>255</v>
      </c>
      <c r="K25" s="89" t="s">
        <v>256</v>
      </c>
      <c r="L25" s="87"/>
      <c r="M25" s="87"/>
    </row>
    <row r="26" spans="2:13" ht="15">
      <c r="B26" s="15">
        <v>23</v>
      </c>
      <c r="C26" s="17" t="s">
        <v>116</v>
      </c>
      <c r="D26" s="56" t="s">
        <v>117</v>
      </c>
      <c r="F26" s="87"/>
      <c r="G26" s="87"/>
      <c r="H26" s="87"/>
      <c r="I26" s="89"/>
      <c r="J26" s="87"/>
      <c r="K26" s="89"/>
      <c r="L26" s="87"/>
      <c r="M26" s="87"/>
    </row>
    <row r="27" spans="2:13" ht="15">
      <c r="B27" s="15">
        <v>24</v>
      </c>
      <c r="C27" s="17" t="s">
        <v>116</v>
      </c>
      <c r="D27" s="56" t="s">
        <v>117</v>
      </c>
      <c r="F27" s="86" t="s">
        <v>84</v>
      </c>
      <c r="G27" s="87"/>
      <c r="H27" s="87"/>
      <c r="I27" s="87"/>
      <c r="J27" s="87"/>
      <c r="K27" s="87"/>
      <c r="L27" s="87"/>
      <c r="M27" s="87"/>
    </row>
    <row r="28" spans="2:13" ht="15">
      <c r="B28" s="15">
        <v>25</v>
      </c>
      <c r="C28" s="17" t="s">
        <v>116</v>
      </c>
      <c r="D28" s="56" t="s">
        <v>117</v>
      </c>
      <c r="F28" s="90" t="s">
        <v>166</v>
      </c>
      <c r="G28" s="90" t="s">
        <v>166</v>
      </c>
      <c r="H28" s="90" t="s">
        <v>166</v>
      </c>
      <c r="I28" s="90" t="s">
        <v>166</v>
      </c>
      <c r="J28" s="89" t="s">
        <v>257</v>
      </c>
      <c r="K28" s="89" t="s">
        <v>258</v>
      </c>
      <c r="L28" s="87" t="s">
        <v>167</v>
      </c>
      <c r="M28" s="87" t="s">
        <v>168</v>
      </c>
    </row>
    <row r="29" spans="2:4" ht="15">
      <c r="B29" s="15">
        <v>26</v>
      </c>
      <c r="C29" s="17" t="s">
        <v>116</v>
      </c>
      <c r="D29" s="56" t="s">
        <v>117</v>
      </c>
    </row>
    <row r="30" spans="2:4" ht="15">
      <c r="B30" s="15">
        <v>27</v>
      </c>
      <c r="C30" s="17" t="s">
        <v>116</v>
      </c>
      <c r="D30" s="56" t="s">
        <v>117</v>
      </c>
    </row>
    <row r="31" spans="2:4" ht="15">
      <c r="B31" s="15">
        <v>28</v>
      </c>
      <c r="C31" s="17" t="s">
        <v>116</v>
      </c>
      <c r="D31" s="56" t="s">
        <v>117</v>
      </c>
    </row>
    <row r="32" spans="2:4" ht="15">
      <c r="B32" s="15">
        <v>29</v>
      </c>
      <c r="C32" s="17" t="s">
        <v>116</v>
      </c>
      <c r="D32" s="56" t="s">
        <v>117</v>
      </c>
    </row>
    <row r="33" spans="2:4" ht="15">
      <c r="B33" s="15">
        <v>30</v>
      </c>
      <c r="C33" s="17" t="s">
        <v>116</v>
      </c>
      <c r="D33" s="56" t="s">
        <v>117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D1">
      <selection activeCell="P32" sqref="P32"/>
    </sheetView>
  </sheetViews>
  <sheetFormatPr defaultColWidth="9.140625" defaultRowHeight="15"/>
  <cols>
    <col min="1" max="1" width="15.140625" style="0" customWidth="1"/>
    <col min="2" max="2" width="10.7109375" style="0" customWidth="1"/>
    <col min="3" max="3" width="13.8515625" style="0" customWidth="1"/>
    <col min="4" max="4" width="10.421875" style="0" customWidth="1"/>
    <col min="5" max="5" width="14.140625" style="0" customWidth="1"/>
    <col min="6" max="6" width="22.8515625" style="0" bestFit="1" customWidth="1"/>
    <col min="7" max="7" width="20.00390625" style="0" bestFit="1" customWidth="1"/>
    <col min="8" max="8" width="19.00390625" style="0" bestFit="1" customWidth="1"/>
    <col min="9" max="9" width="20.00390625" style="0" bestFit="1" customWidth="1"/>
    <col min="10" max="10" width="20.28125" style="0" bestFit="1" customWidth="1"/>
    <col min="11" max="14" width="23.8515625" style="0" bestFit="1" customWidth="1"/>
    <col min="15" max="16" width="20.57421875" style="0" bestFit="1" customWidth="1"/>
  </cols>
  <sheetData>
    <row r="2" ht="15.75" thickBot="1">
      <c r="A2" s="76" t="s">
        <v>108</v>
      </c>
    </row>
    <row r="3" spans="1:5" ht="15">
      <c r="A3" s="61" t="s">
        <v>3</v>
      </c>
      <c r="B3" s="62" t="s">
        <v>228</v>
      </c>
      <c r="C3" s="63"/>
      <c r="D3" s="63"/>
      <c r="E3" s="64"/>
    </row>
    <row r="4" spans="1:5" ht="15">
      <c r="A4" s="65" t="s">
        <v>4</v>
      </c>
      <c r="B4" s="66">
        <v>41587</v>
      </c>
      <c r="C4" s="67"/>
      <c r="D4" s="67"/>
      <c r="E4" s="68"/>
    </row>
    <row r="5" spans="1:5" ht="15">
      <c r="A5" s="65" t="s">
        <v>5</v>
      </c>
      <c r="B5" s="69" t="s">
        <v>151</v>
      </c>
      <c r="C5" s="67"/>
      <c r="D5" s="67"/>
      <c r="E5" s="68"/>
    </row>
    <row r="6" spans="1:5" ht="15" customHeight="1">
      <c r="A6" s="65" t="s">
        <v>6</v>
      </c>
      <c r="B6" s="69" t="s">
        <v>65</v>
      </c>
      <c r="C6" s="67"/>
      <c r="D6" s="67"/>
      <c r="E6" s="68"/>
    </row>
    <row r="7" spans="1:5" ht="15.75" thickBot="1">
      <c r="A7" s="70" t="s">
        <v>7</v>
      </c>
      <c r="B7" s="71" t="s">
        <v>66</v>
      </c>
      <c r="C7" s="72"/>
      <c r="D7" s="72"/>
      <c r="E7" s="73"/>
    </row>
    <row r="8" spans="1:5" ht="15">
      <c r="A8" s="74"/>
      <c r="B8" s="75"/>
      <c r="C8" s="74"/>
      <c r="D8" s="74"/>
      <c r="E8" s="74"/>
    </row>
    <row r="9" spans="1:6" ht="15">
      <c r="A9" s="76" t="s">
        <v>33</v>
      </c>
      <c r="F9" s="76" t="s">
        <v>109</v>
      </c>
    </row>
    <row r="10" spans="1:9" ht="15">
      <c r="A10" s="22" t="s">
        <v>1</v>
      </c>
      <c r="B10" s="14" t="s">
        <v>9</v>
      </c>
      <c r="C10" s="14" t="s">
        <v>11</v>
      </c>
      <c r="D10" s="22" t="s">
        <v>35</v>
      </c>
      <c r="F10" s="20" t="s">
        <v>33</v>
      </c>
      <c r="G10" s="51" t="s">
        <v>42</v>
      </c>
      <c r="H10" s="51" t="s">
        <v>75</v>
      </c>
      <c r="I10" s="52" t="s">
        <v>76</v>
      </c>
    </row>
    <row r="11" spans="1:9" ht="15">
      <c r="A11" s="21" t="s">
        <v>19</v>
      </c>
      <c r="B11" s="18">
        <v>2</v>
      </c>
      <c r="C11" s="38" t="s">
        <v>54</v>
      </c>
      <c r="D11" s="54" t="s">
        <v>59</v>
      </c>
      <c r="F11" s="13" t="s">
        <v>12</v>
      </c>
      <c r="G11" s="21" t="s">
        <v>43</v>
      </c>
      <c r="H11" s="21" t="s">
        <v>82</v>
      </c>
      <c r="I11" s="21" t="s">
        <v>91</v>
      </c>
    </row>
    <row r="12" spans="1:9" ht="15">
      <c r="A12" s="21" t="s">
        <v>20</v>
      </c>
      <c r="B12" s="18">
        <v>3</v>
      </c>
      <c r="C12" s="38" t="s">
        <v>54</v>
      </c>
      <c r="D12" s="54" t="s">
        <v>59</v>
      </c>
      <c r="F12" s="13" t="s">
        <v>67</v>
      </c>
      <c r="G12" s="21" t="s">
        <v>77</v>
      </c>
      <c r="H12" s="21" t="s">
        <v>92</v>
      </c>
      <c r="I12" s="21" t="s">
        <v>100</v>
      </c>
    </row>
    <row r="13" spans="1:9" ht="15">
      <c r="A13" s="21" t="s">
        <v>21</v>
      </c>
      <c r="B13" s="18">
        <v>4</v>
      </c>
      <c r="C13" s="38" t="s">
        <v>54</v>
      </c>
      <c r="D13" s="54" t="s">
        <v>59</v>
      </c>
      <c r="F13" s="13" t="s">
        <v>69</v>
      </c>
      <c r="G13" s="21" t="s">
        <v>78</v>
      </c>
      <c r="H13" s="21" t="s">
        <v>93</v>
      </c>
      <c r="I13" s="21" t="s">
        <v>101</v>
      </c>
    </row>
    <row r="14" spans="1:9" ht="15">
      <c r="A14" s="21" t="s">
        <v>22</v>
      </c>
      <c r="B14" s="18">
        <v>5</v>
      </c>
      <c r="C14" s="38" t="s">
        <v>54</v>
      </c>
      <c r="D14" s="54" t="s">
        <v>59</v>
      </c>
      <c r="F14" s="13" t="s">
        <v>71</v>
      </c>
      <c r="G14" s="21" t="s">
        <v>79</v>
      </c>
      <c r="H14" s="21" t="s">
        <v>94</v>
      </c>
      <c r="I14" s="21" t="s">
        <v>102</v>
      </c>
    </row>
    <row r="15" spans="1:9" ht="15">
      <c r="A15" s="21" t="s">
        <v>23</v>
      </c>
      <c r="B15" s="15">
        <v>6</v>
      </c>
      <c r="C15" s="16" t="s">
        <v>12</v>
      </c>
      <c r="D15" s="55" t="s">
        <v>34</v>
      </c>
      <c r="F15" s="13" t="s">
        <v>72</v>
      </c>
      <c r="G15" s="21" t="s">
        <v>80</v>
      </c>
      <c r="H15" s="21" t="s">
        <v>95</v>
      </c>
      <c r="I15" s="21" t="s">
        <v>103</v>
      </c>
    </row>
    <row r="16" spans="1:9" ht="15">
      <c r="A16" s="21" t="s">
        <v>24</v>
      </c>
      <c r="B16" s="15">
        <v>7</v>
      </c>
      <c r="C16" s="16" t="s">
        <v>12</v>
      </c>
      <c r="D16" s="55" t="s">
        <v>34</v>
      </c>
      <c r="F16" s="13" t="s">
        <v>15</v>
      </c>
      <c r="G16" s="21" t="s">
        <v>44</v>
      </c>
      <c r="H16" s="21" t="s">
        <v>96</v>
      </c>
      <c r="I16" s="21" t="s">
        <v>104</v>
      </c>
    </row>
    <row r="17" spans="1:9" ht="15">
      <c r="A17" s="21" t="s">
        <v>25</v>
      </c>
      <c r="B17" s="15">
        <v>8</v>
      </c>
      <c r="C17" s="16" t="s">
        <v>67</v>
      </c>
      <c r="D17" s="55" t="s">
        <v>68</v>
      </c>
      <c r="F17" s="13" t="s">
        <v>16</v>
      </c>
      <c r="G17" s="21" t="s">
        <v>45</v>
      </c>
      <c r="H17" s="21" t="s">
        <v>97</v>
      </c>
      <c r="I17" s="21" t="s">
        <v>105</v>
      </c>
    </row>
    <row r="18" spans="1:9" ht="15">
      <c r="A18" s="21" t="s">
        <v>26</v>
      </c>
      <c r="B18" s="15">
        <v>9</v>
      </c>
      <c r="C18" s="16" t="s">
        <v>69</v>
      </c>
      <c r="D18" s="55" t="s">
        <v>70</v>
      </c>
      <c r="F18" s="13" t="s">
        <v>17</v>
      </c>
      <c r="G18" s="21" t="s">
        <v>46</v>
      </c>
      <c r="H18" s="21" t="s">
        <v>98</v>
      </c>
      <c r="I18" s="21" t="s">
        <v>106</v>
      </c>
    </row>
    <row r="19" spans="1:9" ht="15">
      <c r="A19" s="21" t="s">
        <v>27</v>
      </c>
      <c r="B19" s="15">
        <v>10</v>
      </c>
      <c r="C19" s="16" t="s">
        <v>71</v>
      </c>
      <c r="D19" s="55" t="s">
        <v>73</v>
      </c>
      <c r="F19" s="13" t="s">
        <v>57</v>
      </c>
      <c r="G19" s="21" t="s">
        <v>81</v>
      </c>
      <c r="H19" s="21" t="s">
        <v>99</v>
      </c>
      <c r="I19" s="21" t="s">
        <v>107</v>
      </c>
    </row>
    <row r="20" spans="1:9" ht="15">
      <c r="A20" s="21" t="s">
        <v>28</v>
      </c>
      <c r="B20" s="15">
        <v>11</v>
      </c>
      <c r="C20" s="16" t="s">
        <v>72</v>
      </c>
      <c r="D20" s="55" t="s">
        <v>74</v>
      </c>
      <c r="F20" s="38" t="s">
        <v>54</v>
      </c>
      <c r="G20" s="57" t="s">
        <v>85</v>
      </c>
      <c r="H20" s="57" t="s">
        <v>87</v>
      </c>
      <c r="I20" s="57" t="s">
        <v>89</v>
      </c>
    </row>
    <row r="21" spans="1:9" ht="15">
      <c r="A21" s="21" t="s">
        <v>29</v>
      </c>
      <c r="B21" s="15">
        <v>12</v>
      </c>
      <c r="C21" s="16" t="s">
        <v>15</v>
      </c>
      <c r="D21" s="55" t="s">
        <v>39</v>
      </c>
      <c r="F21" s="17" t="s">
        <v>55</v>
      </c>
      <c r="G21" s="56" t="s">
        <v>86</v>
      </c>
      <c r="H21" s="56" t="s">
        <v>88</v>
      </c>
      <c r="I21" s="56" t="s">
        <v>90</v>
      </c>
    </row>
    <row r="22" spans="1:9" ht="15">
      <c r="A22" s="21" t="s">
        <v>30</v>
      </c>
      <c r="B22" s="15">
        <v>13</v>
      </c>
      <c r="C22" s="16" t="s">
        <v>15</v>
      </c>
      <c r="D22" s="55" t="s">
        <v>39</v>
      </c>
      <c r="F22" s="77"/>
      <c r="G22" s="78"/>
      <c r="H22" s="78"/>
      <c r="I22" s="78"/>
    </row>
    <row r="23" spans="1:9" ht="15">
      <c r="A23" s="21" t="s">
        <v>31</v>
      </c>
      <c r="B23" s="15">
        <v>14</v>
      </c>
      <c r="C23" s="16" t="s">
        <v>16</v>
      </c>
      <c r="D23" s="55" t="s">
        <v>40</v>
      </c>
      <c r="F23" s="77"/>
      <c r="G23" s="78"/>
      <c r="H23" s="78"/>
      <c r="I23" s="78"/>
    </row>
    <row r="24" spans="1:6" ht="15">
      <c r="A24" s="21" t="s">
        <v>32</v>
      </c>
      <c r="B24" s="15">
        <v>15</v>
      </c>
      <c r="C24" s="16" t="s">
        <v>16</v>
      </c>
      <c r="D24" s="55" t="s">
        <v>40</v>
      </c>
      <c r="F24" s="76" t="s">
        <v>110</v>
      </c>
    </row>
    <row r="25" spans="1:16" ht="15">
      <c r="A25" s="21" t="s">
        <v>144</v>
      </c>
      <c r="B25" s="15">
        <v>16</v>
      </c>
      <c r="C25" s="16" t="s">
        <v>17</v>
      </c>
      <c r="D25" s="55" t="s">
        <v>41</v>
      </c>
      <c r="E25" s="5"/>
      <c r="F25" s="79" t="s">
        <v>12</v>
      </c>
      <c r="G25" s="79" t="s">
        <v>67</v>
      </c>
      <c r="H25" s="79" t="s">
        <v>69</v>
      </c>
      <c r="I25" s="79" t="s">
        <v>71</v>
      </c>
      <c r="J25" s="79" t="s">
        <v>72</v>
      </c>
      <c r="K25" s="79" t="s">
        <v>15</v>
      </c>
      <c r="L25" s="79" t="s">
        <v>16</v>
      </c>
      <c r="M25" s="79" t="s">
        <v>17</v>
      </c>
      <c r="N25" s="79" t="s">
        <v>57</v>
      </c>
      <c r="O25" s="79" t="s">
        <v>56</v>
      </c>
      <c r="P25" s="79" t="s">
        <v>56</v>
      </c>
    </row>
    <row r="26" spans="1:16" ht="15">
      <c r="A26" s="94" t="s">
        <v>145</v>
      </c>
      <c r="B26" s="15">
        <v>17</v>
      </c>
      <c r="C26" s="16" t="s">
        <v>17</v>
      </c>
      <c r="D26" s="55" t="s">
        <v>41</v>
      </c>
      <c r="F26" s="80" t="s">
        <v>10</v>
      </c>
      <c r="G26" s="81"/>
      <c r="H26" s="81"/>
      <c r="I26" s="81"/>
      <c r="J26" s="81"/>
      <c r="K26" s="81"/>
      <c r="L26" s="81"/>
      <c r="M26" s="81"/>
      <c r="N26" s="81"/>
      <c r="O26" s="81"/>
      <c r="P26" s="82"/>
    </row>
    <row r="27" spans="1:16" ht="15">
      <c r="A27" s="94" t="s">
        <v>146</v>
      </c>
      <c r="B27" s="15">
        <v>18</v>
      </c>
      <c r="C27" s="17" t="s">
        <v>57</v>
      </c>
      <c r="D27" s="56" t="s">
        <v>58</v>
      </c>
      <c r="F27" s="83" t="s">
        <v>169</v>
      </c>
      <c r="G27" s="83" t="s">
        <v>170</v>
      </c>
      <c r="H27" s="83" t="s">
        <v>171</v>
      </c>
      <c r="I27" s="83" t="s">
        <v>172</v>
      </c>
      <c r="J27" s="83" t="s">
        <v>173</v>
      </c>
      <c r="K27" s="83" t="s">
        <v>174</v>
      </c>
      <c r="L27" s="83" t="s">
        <v>175</v>
      </c>
      <c r="M27" s="83" t="s">
        <v>176</v>
      </c>
      <c r="N27" s="83" t="s">
        <v>177</v>
      </c>
      <c r="O27" s="81" t="s">
        <v>167</v>
      </c>
      <c r="P27" s="81" t="s">
        <v>168</v>
      </c>
    </row>
    <row r="28" spans="2:16" ht="15">
      <c r="B28" s="15">
        <v>19</v>
      </c>
      <c r="C28" s="17" t="s">
        <v>57</v>
      </c>
      <c r="D28" s="56" t="s">
        <v>58</v>
      </c>
      <c r="F28" s="83"/>
      <c r="G28" s="83" t="s">
        <v>178</v>
      </c>
      <c r="H28" s="83" t="s">
        <v>179</v>
      </c>
      <c r="I28" s="83" t="s">
        <v>180</v>
      </c>
      <c r="J28" s="83" t="s">
        <v>181</v>
      </c>
      <c r="K28" s="83" t="s">
        <v>182</v>
      </c>
      <c r="L28" s="83" t="s">
        <v>183</v>
      </c>
      <c r="M28" s="83" t="s">
        <v>184</v>
      </c>
      <c r="N28" s="83" t="s">
        <v>185</v>
      </c>
      <c r="O28" s="81"/>
      <c r="P28" s="81"/>
    </row>
    <row r="29" spans="1:16" ht="15">
      <c r="A29" s="19" t="s">
        <v>143</v>
      </c>
      <c r="B29" s="15">
        <v>20</v>
      </c>
      <c r="C29" s="17" t="s">
        <v>57</v>
      </c>
      <c r="D29" s="56" t="s">
        <v>58</v>
      </c>
      <c r="F29" s="81"/>
      <c r="G29" s="81"/>
      <c r="H29" s="81"/>
      <c r="I29" s="81"/>
      <c r="J29" s="83" t="s">
        <v>186</v>
      </c>
      <c r="K29" s="83" t="s">
        <v>187</v>
      </c>
      <c r="L29" s="83" t="s">
        <v>188</v>
      </c>
      <c r="M29" s="83" t="s">
        <v>189</v>
      </c>
      <c r="N29" s="83" t="s">
        <v>190</v>
      </c>
      <c r="O29" s="81"/>
      <c r="P29" s="81"/>
    </row>
    <row r="30" spans="1:16" ht="15">
      <c r="A30" s="21" t="s">
        <v>226</v>
      </c>
      <c r="B30" s="15">
        <v>21</v>
      </c>
      <c r="C30" s="17" t="s">
        <v>55</v>
      </c>
      <c r="D30" s="56" t="s">
        <v>60</v>
      </c>
      <c r="F30" s="81"/>
      <c r="G30" s="81"/>
      <c r="H30" s="81"/>
      <c r="I30" s="81"/>
      <c r="J30" s="83"/>
      <c r="K30" s="83" t="s">
        <v>191</v>
      </c>
      <c r="L30" s="81"/>
      <c r="M30" s="83" t="s">
        <v>192</v>
      </c>
      <c r="N30" s="83" t="s">
        <v>193</v>
      </c>
      <c r="O30" s="81"/>
      <c r="P30" s="81"/>
    </row>
    <row r="31" spans="1:16" ht="15">
      <c r="A31" s="21" t="s">
        <v>147</v>
      </c>
      <c r="B31" s="15">
        <v>22</v>
      </c>
      <c r="C31" s="17" t="s">
        <v>55</v>
      </c>
      <c r="D31" s="56" t="s">
        <v>60</v>
      </c>
      <c r="F31" s="80" t="s">
        <v>83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5">
      <c r="A32" s="21" t="s">
        <v>148</v>
      </c>
      <c r="B32" s="15">
        <v>23</v>
      </c>
      <c r="C32" s="17" t="s">
        <v>55</v>
      </c>
      <c r="D32" s="56" t="s">
        <v>60</v>
      </c>
      <c r="F32" s="83" t="s">
        <v>194</v>
      </c>
      <c r="G32" s="83" t="s">
        <v>195</v>
      </c>
      <c r="H32" s="83" t="s">
        <v>196</v>
      </c>
      <c r="I32" s="83" t="s">
        <v>197</v>
      </c>
      <c r="J32" s="83" t="s">
        <v>198</v>
      </c>
      <c r="K32" s="83" t="s">
        <v>199</v>
      </c>
      <c r="L32" s="83" t="s">
        <v>200</v>
      </c>
      <c r="M32" s="83" t="s">
        <v>201</v>
      </c>
      <c r="N32" s="83" t="s">
        <v>202</v>
      </c>
      <c r="O32" s="81" t="s">
        <v>167</v>
      </c>
      <c r="P32" s="81" t="s">
        <v>168</v>
      </c>
    </row>
    <row r="33" spans="1:16" ht="15">
      <c r="A33" s="21" t="s">
        <v>149</v>
      </c>
      <c r="B33" s="15">
        <v>24</v>
      </c>
      <c r="C33" s="17" t="s">
        <v>55</v>
      </c>
      <c r="D33" s="56" t="s">
        <v>60</v>
      </c>
      <c r="F33" s="81"/>
      <c r="G33" s="83" t="s">
        <v>203</v>
      </c>
      <c r="H33" s="83" t="s">
        <v>204</v>
      </c>
      <c r="I33" s="83" t="s">
        <v>205</v>
      </c>
      <c r="J33" s="83" t="s">
        <v>206</v>
      </c>
      <c r="K33" s="83" t="s">
        <v>207</v>
      </c>
      <c r="L33" s="83" t="s">
        <v>208</v>
      </c>
      <c r="M33" s="83" t="s">
        <v>209</v>
      </c>
      <c r="N33" s="83" t="s">
        <v>210</v>
      </c>
      <c r="O33" s="81"/>
      <c r="P33" s="81"/>
    </row>
    <row r="34" spans="1:16" ht="15">
      <c r="A34" s="21" t="s">
        <v>150</v>
      </c>
      <c r="B34" s="15">
        <v>25</v>
      </c>
      <c r="C34" s="17" t="s">
        <v>55</v>
      </c>
      <c r="D34" s="56" t="s">
        <v>60</v>
      </c>
      <c r="F34" s="81"/>
      <c r="G34" s="81"/>
      <c r="H34" s="81"/>
      <c r="I34" s="81"/>
      <c r="J34" s="83" t="s">
        <v>211</v>
      </c>
      <c r="K34" s="83" t="s">
        <v>212</v>
      </c>
      <c r="L34" s="83" t="s">
        <v>213</v>
      </c>
      <c r="M34" s="83" t="s">
        <v>214</v>
      </c>
      <c r="N34" s="83" t="s">
        <v>215</v>
      </c>
      <c r="O34" s="81"/>
      <c r="P34" s="81"/>
    </row>
    <row r="35" spans="1:16" ht="15">
      <c r="A35" s="21" t="s">
        <v>227</v>
      </c>
      <c r="B35" s="15">
        <v>26</v>
      </c>
      <c r="C35" s="17" t="s">
        <v>55</v>
      </c>
      <c r="D35" s="56" t="s">
        <v>60</v>
      </c>
      <c r="F35" s="81"/>
      <c r="G35" s="81"/>
      <c r="H35" s="81"/>
      <c r="I35" s="81"/>
      <c r="J35" s="81"/>
      <c r="K35" s="83" t="s">
        <v>216</v>
      </c>
      <c r="L35" s="81"/>
      <c r="M35" s="83" t="s">
        <v>217</v>
      </c>
      <c r="N35" s="83" t="s">
        <v>218</v>
      </c>
      <c r="O35" s="81"/>
      <c r="P35" s="81"/>
    </row>
    <row r="36" spans="2:16" ht="15">
      <c r="B36" s="15">
        <v>27</v>
      </c>
      <c r="C36" s="17" t="s">
        <v>55</v>
      </c>
      <c r="D36" s="56" t="s">
        <v>60</v>
      </c>
      <c r="F36" s="80" t="s">
        <v>84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5">
      <c r="B37" s="15">
        <v>28</v>
      </c>
      <c r="C37" s="17" t="s">
        <v>55</v>
      </c>
      <c r="D37" s="56" t="s">
        <v>60</v>
      </c>
      <c r="F37" s="84" t="s">
        <v>166</v>
      </c>
      <c r="G37" s="84" t="s">
        <v>166</v>
      </c>
      <c r="H37" s="84" t="s">
        <v>166</v>
      </c>
      <c r="I37" s="84" t="s">
        <v>166</v>
      </c>
      <c r="J37" s="84" t="s">
        <v>166</v>
      </c>
      <c r="K37" s="84" t="s">
        <v>166</v>
      </c>
      <c r="L37" s="83" t="s">
        <v>219</v>
      </c>
      <c r="M37" s="83" t="s">
        <v>220</v>
      </c>
      <c r="N37" s="83" t="s">
        <v>221</v>
      </c>
      <c r="O37" s="81" t="s">
        <v>167</v>
      </c>
      <c r="P37" s="81" t="s">
        <v>168</v>
      </c>
    </row>
    <row r="38" spans="2:6" ht="15">
      <c r="B38" s="15">
        <v>29</v>
      </c>
      <c r="C38" s="17" t="s">
        <v>55</v>
      </c>
      <c r="D38" s="56" t="s">
        <v>60</v>
      </c>
      <c r="F38" s="19"/>
    </row>
    <row r="39" spans="2:4" ht="15">
      <c r="B39" s="15">
        <v>30</v>
      </c>
      <c r="C39" s="17" t="s">
        <v>55</v>
      </c>
      <c r="D39" s="56" t="s">
        <v>60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Naminukas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Naminukas-4</dc:creator>
  <cp:keywords/>
  <dc:description/>
  <cp:lastModifiedBy>Kazimieras Bartkevičius</cp:lastModifiedBy>
  <cp:lastPrinted>2013-09-13T08:30:30Z</cp:lastPrinted>
  <dcterms:created xsi:type="dcterms:W3CDTF">2010-01-20T07:33:42Z</dcterms:created>
  <dcterms:modified xsi:type="dcterms:W3CDTF">2013-09-14T16:04:13Z</dcterms:modified>
  <cp:category/>
  <cp:version/>
  <cp:contentType/>
  <cp:contentStatus/>
</cp:coreProperties>
</file>